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Hoja1" sheetId="1" state="hidden" r:id="rId1"/>
    <sheet name="F1" sheetId="2" r:id="rId2"/>
    <sheet name="F2" sheetId="3" r:id="rId3"/>
    <sheet name="F3" sheetId="4" r:id="rId4"/>
    <sheet name="F4" sheetId="5" r:id="rId5"/>
    <sheet name="F5" sheetId="6" r:id="rId6"/>
  </sheets>
  <definedNames/>
  <calcPr fullCalcOnLoad="1"/>
</workbook>
</file>

<file path=xl/sharedStrings.xml><?xml version="1.0" encoding="utf-8"?>
<sst xmlns="http://schemas.openxmlformats.org/spreadsheetml/2006/main" count="320" uniqueCount="297">
  <si>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</si>
  <si>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</si>
  <si>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</si>
  <si>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</si>
  <si>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</si>
  <si>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</si>
  <si>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</si>
  <si>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</si>
  <si>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</si>
  <si>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</si>
  <si>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</si>
  <si>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</si>
  <si>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</si>
  <si>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</si>
  <si>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</si>
  <si>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</si>
  <si>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</si>
  <si>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</si>
  <si>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</si>
  <si>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</si>
  <si>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</si>
  <si>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</si>
  <si>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</si>
  <si>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</si>
  <si>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</si>
  <si>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</si>
  <si>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</si>
  <si>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</si>
  <si>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</si>
  <si>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</si>
  <si>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</si>
  <si>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</si>
  <si>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</si>
  <si>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</si>
  <si>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</si>
  <si>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</si>
  <si>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</si>
  <si>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</si>
  <si>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</si>
  <si>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</si>
  <si>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</si>
  <si>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</si>
  <si>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</si>
  <si>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</si>
  <si>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</si>
  <si>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</si>
  <si>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</si>
  <si>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</si>
  <si>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</si>
  <si>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</si>
  <si>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</si>
  <si>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</si>
  <si>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</si>
  <si>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</si>
  <si>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</si>
  <si>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</si>
  <si>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</si>
  <si>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</si>
  <si>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</si>
  <si>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</si>
  <si>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</si>
  <si>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</si>
  <si>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</si>
  <si>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</si>
  <si>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</si>
  <si>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</si>
  <si>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</si>
  <si>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</si>
  <si>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</si>
  <si>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</si>
  <si>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</si>
  <si>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</si>
  <si>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</si>
  <si>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</si>
  <si>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</si>
  <si>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</si>
  <si>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</si>
  <si>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</si>
  <si>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</si>
  <si>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</si>
  <si>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</si>
  <si>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</si>
  <si>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</si>
  <si>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</si>
  <si>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</si>
  <si>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</si>
  <si>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</si>
  <si>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</si>
  <si>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</si>
  <si>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</si>
  <si>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</si>
  <si>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</si>
  <si>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</si>
  <si>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</si>
  <si>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</si>
  <si>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</si>
  <si>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</si>
  <si>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</si>
  <si>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</si>
  <si>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</si>
  <si>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</si>
  <si>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</si>
  <si>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</si>
  <si>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</si>
  <si>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</si>
  <si>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</si>
  <si>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</si>
  <si>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</si>
  <si>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</si>
  <si>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</si>
  <si>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</si>
  <si>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</si>
  <si>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</si>
  <si>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</si>
  <si>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</si>
  <si>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</si>
  <si>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</si>
  <si>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</si>
  <si>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</si>
  <si>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SALAMANCA, GUANAJUATO.
Informe Analítico de la Deuda Pública y Otros Pasivos - LDF
al 30 de Septiembre de 2019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</si>
  <si>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</si>
  <si>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</si>
  <si>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</si>
  <si>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</si>
  <si>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</si>
  <si>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</si>
  <si>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</si>
  <si>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</si>
  <si>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</si>
  <si>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</si>
  <si>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</si>
  <si>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</si>
  <si>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</si>
  <si>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</si>
  <si>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</si>
  <si>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</si>
  <si>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</si>
  <si>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</si>
  <si>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</si>
  <si>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</si>
  <si>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</si>
  <si>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</si>
  <si>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</si>
  <si>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</si>
  <si>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</si>
  <si>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</si>
  <si>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</si>
  <si>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</si>
  <si>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</si>
  <si>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</si>
  <si>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</si>
  <si>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</si>
  <si>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</si>
  <si>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</si>
  <si>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</si>
  <si>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</si>
  <si>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</si>
  <si>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</si>
  <si>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</si>
  <si>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</si>
  <si>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</si>
  <si>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</si>
  <si>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MUNICIPIO DE SALAMANCA, GUANAJUATO.
Balance Presupuestario - LDF
al 30 de Septiembre de 2019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</si>
  <si>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</si>
  <si>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</si>
  <si>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</si>
  <si>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</si>
  <si>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</si>
  <si>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</si>
  <si>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</si>
  <si>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</si>
  <si>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</si>
  <si>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</si>
  <si>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</si>
  <si>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</si>
  <si>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</si>
  <si>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</si>
  <si>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</si>
  <si>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</si>
  <si>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</si>
  <si>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</si>
  <si>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</si>
  <si>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</si>
  <si>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</si>
  <si>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</si>
  <si>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</si>
  <si>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</si>
  <si>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</si>
  <si>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</si>
  <si>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</si>
  <si>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</si>
  <si>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</si>
  <si>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</si>
  <si>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</si>
  <si>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</si>
  <si>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</si>
  <si>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</si>
  <si>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</si>
  <si>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</si>
  <si>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</si>
  <si>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</si>
  <si>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</si>
  <si>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</si>
  <si>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SALAMANCA, GUANAJUATO.
Estado Analítico de Ingresos Detallado - LDF
al 30 de Septiembre de 2019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</si>
  <si>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</si>
  <si>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</si>
  <si>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</si>
  <si>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</si>
  <si>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</si>
  <si>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</si>
  <si>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</si>
  <si>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</si>
  <si>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</si>
  <si>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</si>
  <si>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</si>
  <si>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</si>
  <si>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</si>
  <si>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</si>
  <si>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</si>
  <si>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</si>
  <si>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</si>
  <si>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</si>
  <si>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</si>
  <si>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</si>
  <si>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</si>
  <si>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</si>
  <si>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</si>
  <si>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</si>
  <si>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</si>
  <si>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</si>
  <si>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</si>
  <si>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</si>
  <si>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</si>
  <si>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</si>
  <si>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</si>
  <si>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</si>
  <si>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</si>
  <si>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</si>
  <si>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</si>
  <si>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</si>
  <si>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</si>
  <si>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</si>
  <si>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</si>
  <si>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</si>
  <si>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</si>
  <si>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</si>
  <si>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</si>
  <si>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</si>
  <si>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</si>
  <si>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</si>
  <si>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</si>
  <si>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</si>
  <si>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</si>
  <si>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</si>
  <si>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</si>
  <si>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</si>
  <si>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</si>
  <si>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</si>
  <si>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</si>
  <si>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</si>
  <si>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</si>
  <si>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</si>
  <si>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</si>
  <si>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</si>
  <si>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</si>
  <si>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</si>
  <si>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</si>
  <si>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</si>
  <si>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</si>
  <si>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</si>
  <si>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</si>
  <si>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</si>
  <si>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</si>
  <si>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</si>
  <si>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</si>
  <si>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</si>
  <si>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</si>
  <si>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</si>
  <si>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</si>
  <si>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</si>
  <si>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</si>
  <si>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</si>
  <si>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</si>
  <si>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</si>
  <si>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</si>
  <si>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</si>
  <si>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</si>
  <si>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</si>
  <si>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</si>
  <si>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</si>
  <si>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</si>
  <si>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</si>
  <si>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</si>
  <si>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</si>
  <si>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SALAMANCA, GUANAJUATO.
Informe Analítico de Obligaciones Diferentes de Financiamientos # LDF
al  30  de  Septiembre de 2019 y al 31 de Diciembre de 2018
PESOS</t>
  </si>
  <si>
    <t xml:space="preserve"> </t>
  </si>
  <si>
    <t>MUNICIPIO DE SALAMANCA, GUANAJUATO.
Estado de Situación Financiera Detallado - LDF
al 30 de Septiembre de 2018 y al 31 de Diciembre de 2019
PESOS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</si>
</sst>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/mm/yyyy;@"/>
  </numFmts>
  <fonts count="62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vertical="center"/>
    </xf>
    <xf numFmtId="0" fontId="45" fillId="0" borderId="0" xfId="0" applyFont="1" applyBorder="1" applyAlignment="1">
      <alignment horizontal="justify" vertical="center" wrapText="1"/>
    </xf>
    <xf numFmtId="4" fontId="53" fillId="0" borderId="12" xfId="0" applyNumberFormat="1" applyFont="1" applyBorder="1" applyAlignment="1">
      <alignment vertical="center"/>
    </xf>
    <xf numFmtId="0" fontId="53" fillId="0" borderId="0" xfId="0" applyFont="1" applyBorder="1" applyAlignment="1">
      <alignment horizontal="justify" vertical="center" wrapText="1"/>
    </xf>
    <xf numFmtId="4" fontId="45" fillId="0" borderId="12" xfId="0" applyNumberFormat="1" applyFont="1" applyBorder="1" applyAlignment="1">
      <alignment vertical="center"/>
    </xf>
    <xf numFmtId="0" fontId="45" fillId="0" borderId="0" xfId="0" applyFont="1" applyBorder="1" applyAlignment="1">
      <alignment horizontal="left" vertical="center" wrapText="1" indent="1"/>
    </xf>
    <xf numFmtId="0" fontId="53" fillId="0" borderId="13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justify" vertical="center" wrapText="1"/>
    </xf>
    <xf numFmtId="0" fontId="54" fillId="0" borderId="0" xfId="0" applyFont="1" applyBorder="1" applyAlignment="1">
      <alignment horizontal="justify" vertical="center" wrapText="1"/>
    </xf>
    <xf numFmtId="4" fontId="45" fillId="0" borderId="14" xfId="0" applyNumberFormat="1" applyFont="1" applyBorder="1" applyAlignment="1">
      <alignment vertical="center"/>
    </xf>
    <xf numFmtId="0" fontId="45" fillId="0" borderId="0" xfId="0" applyFont="1" applyAlignment="1">
      <alignment/>
    </xf>
    <xf numFmtId="0" fontId="45" fillId="0" borderId="0" xfId="53" applyProtection="1">
      <alignment/>
      <protection locked="0"/>
    </xf>
    <xf numFmtId="0" fontId="45" fillId="0" borderId="0" xfId="53">
      <alignment/>
      <protection/>
    </xf>
    <xf numFmtId="0" fontId="55" fillId="0" borderId="0" xfId="53" applyFont="1">
      <alignment/>
      <protection/>
    </xf>
    <xf numFmtId="0" fontId="45" fillId="0" borderId="0" xfId="0" applyFont="1" applyBorder="1" applyAlignment="1">
      <alignment horizontal="left" vertical="center" inden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4" fontId="45" fillId="0" borderId="16" xfId="0" applyNumberFormat="1" applyFont="1" applyBorder="1" applyAlignment="1">
      <alignment vertical="center"/>
    </xf>
    <xf numFmtId="0" fontId="45" fillId="0" borderId="17" xfId="0" applyFont="1" applyBorder="1" applyAlignment="1">
      <alignment horizontal="justify" vertical="center" wrapText="1"/>
    </xf>
    <xf numFmtId="4" fontId="45" fillId="0" borderId="18" xfId="0" applyNumberFormat="1" applyFont="1" applyBorder="1" applyAlignment="1">
      <alignment vertical="center"/>
    </xf>
    <xf numFmtId="0" fontId="53" fillId="0" borderId="19" xfId="0" applyFont="1" applyBorder="1" applyAlignment="1">
      <alignment vertical="center" wrapText="1"/>
    </xf>
    <xf numFmtId="4" fontId="53" fillId="0" borderId="20" xfId="0" applyNumberFormat="1" applyFont="1" applyBorder="1" applyAlignment="1">
      <alignment vertical="center"/>
    </xf>
    <xf numFmtId="4" fontId="45" fillId="0" borderId="20" xfId="0" applyNumberFormat="1" applyFont="1" applyBorder="1" applyAlignment="1">
      <alignment vertical="center"/>
    </xf>
    <xf numFmtId="0" fontId="4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horizontal="left" vertical="center" wrapText="1" indent="1"/>
    </xf>
    <xf numFmtId="0" fontId="53" fillId="0" borderId="19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21" xfId="0" applyFont="1" applyBorder="1" applyAlignment="1">
      <alignment horizontal="justify" vertical="center" wrapText="1"/>
    </xf>
    <xf numFmtId="4" fontId="45" fillId="0" borderId="22" xfId="0" applyNumberFormat="1" applyFont="1" applyBorder="1" applyAlignment="1">
      <alignment vertical="center"/>
    </xf>
    <xf numFmtId="0" fontId="45" fillId="0" borderId="23" xfId="0" applyFont="1" applyBorder="1" applyAlignment="1">
      <alignment horizontal="justify" vertical="center" wrapText="1"/>
    </xf>
    <xf numFmtId="4" fontId="45" fillId="0" borderId="24" xfId="0" applyNumberFormat="1" applyFont="1" applyBorder="1" applyAlignment="1">
      <alignment vertical="center"/>
    </xf>
    <xf numFmtId="4" fontId="56" fillId="0" borderId="12" xfId="0" applyNumberFormat="1" applyFont="1" applyBorder="1" applyAlignment="1">
      <alignment vertical="center"/>
    </xf>
    <xf numFmtId="0" fontId="52" fillId="33" borderId="14" xfId="0" applyFont="1" applyFill="1" applyBorder="1" applyAlignment="1">
      <alignment horizontal="center" vertical="center" wrapText="1"/>
    </xf>
    <xf numFmtId="4" fontId="4" fillId="0" borderId="11" xfId="54" applyNumberFormat="1" applyFont="1" applyFill="1" applyBorder="1" applyAlignment="1" applyProtection="1">
      <alignment vertical="top" wrapText="1"/>
      <protection locked="0"/>
    </xf>
    <xf numFmtId="4" fontId="5" fillId="0" borderId="12" xfId="54" applyNumberFormat="1" applyFont="1" applyFill="1" applyBorder="1" applyAlignment="1" applyProtection="1">
      <alignment vertical="top" wrapText="1"/>
      <protection locked="0"/>
    </xf>
    <xf numFmtId="4" fontId="4" fillId="0" borderId="12" xfId="54" applyNumberFormat="1" applyFont="1" applyFill="1" applyBorder="1" applyAlignment="1" applyProtection="1">
      <alignment vertical="top" wrapText="1"/>
      <protection locked="0"/>
    </xf>
    <xf numFmtId="4" fontId="5" fillId="33" borderId="12" xfId="54" applyNumberFormat="1" applyFont="1" applyFill="1" applyBorder="1" applyAlignment="1" applyProtection="1">
      <alignment vertical="top" wrapText="1"/>
      <protection locked="0"/>
    </xf>
    <xf numFmtId="4" fontId="45" fillId="0" borderId="12" xfId="0" applyNumberFormat="1" applyFont="1" applyBorder="1" applyAlignment="1" applyProtection="1">
      <alignment/>
      <protection locked="0"/>
    </xf>
    <xf numFmtId="0" fontId="54" fillId="0" borderId="25" xfId="0" applyFont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vertical="center" wrapText="1"/>
    </xf>
    <xf numFmtId="0" fontId="53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14" xfId="0" applyFont="1" applyBorder="1" applyAlignment="1">
      <alignment vertical="center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26" xfId="0" applyFont="1" applyBorder="1" applyAlignment="1">
      <alignment/>
    </xf>
    <xf numFmtId="0" fontId="45" fillId="0" borderId="25" xfId="0" applyFont="1" applyBorder="1" applyAlignment="1">
      <alignment vertical="center" wrapText="1"/>
    </xf>
    <xf numFmtId="0" fontId="45" fillId="0" borderId="13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57" fillId="0" borderId="0" xfId="0" applyFont="1" applyAlignment="1">
      <alignment/>
    </xf>
    <xf numFmtId="4" fontId="45" fillId="34" borderId="12" xfId="0" applyNumberFormat="1" applyFont="1" applyFill="1" applyBorder="1" applyAlignment="1">
      <alignment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5" fillId="0" borderId="27" xfId="0" applyFont="1" applyBorder="1" applyAlignment="1">
      <alignment/>
    </xf>
    <xf numFmtId="0" fontId="53" fillId="0" borderId="28" xfId="0" applyFont="1" applyBorder="1" applyAlignment="1">
      <alignment vertical="center"/>
    </xf>
    <xf numFmtId="4" fontId="53" fillId="0" borderId="14" xfId="0" applyNumberFormat="1" applyFont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/>
    </xf>
    <xf numFmtId="0" fontId="52" fillId="33" borderId="14" xfId="0" applyFont="1" applyFill="1" applyBorder="1" applyAlignment="1">
      <alignment horizontal="center" vertical="top"/>
    </xf>
    <xf numFmtId="0" fontId="52" fillId="33" borderId="14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justify" vertical="center"/>
    </xf>
    <xf numFmtId="0" fontId="53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2"/>
    </xf>
    <xf numFmtId="4" fontId="53" fillId="35" borderId="12" xfId="0" applyNumberFormat="1" applyFont="1" applyFill="1" applyBorder="1" applyAlignment="1">
      <alignment vertical="center"/>
    </xf>
    <xf numFmtId="4" fontId="45" fillId="36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horizontal="justify" vertical="center"/>
    </xf>
    <xf numFmtId="0" fontId="45" fillId="0" borderId="12" xfId="0" applyFont="1" applyBorder="1" applyAlignment="1">
      <alignment horizontal="left" vertical="center" wrapText="1" indent="2"/>
    </xf>
    <xf numFmtId="0" fontId="53" fillId="0" borderId="12" xfId="0" applyFont="1" applyBorder="1" applyAlignment="1">
      <alignment horizontal="left" vertical="center" indent="1"/>
    </xf>
    <xf numFmtId="0" fontId="45" fillId="0" borderId="14" xfId="0" applyFont="1" applyBorder="1" applyAlignment="1">
      <alignment horizontal="justify" vertical="center"/>
    </xf>
    <xf numFmtId="164" fontId="58" fillId="0" borderId="0" xfId="50" applyNumberFormat="1" applyFont="1" applyAlignment="1">
      <alignment/>
    </xf>
    <xf numFmtId="0" fontId="58" fillId="0" borderId="0" xfId="0" applyFont="1" applyAlignment="1">
      <alignment/>
    </xf>
    <xf numFmtId="0" fontId="45" fillId="0" borderId="11" xfId="0" applyFont="1" applyBorder="1" applyAlignment="1">
      <alignment horizontal="left" vertical="center" wrapText="1"/>
    </xf>
    <xf numFmtId="15" fontId="45" fillId="0" borderId="11" xfId="0" applyNumberFormat="1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/>
      <protection locked="0"/>
    </xf>
    <xf numFmtId="4" fontId="45" fillId="0" borderId="11" xfId="0" applyNumberFormat="1" applyFont="1" applyBorder="1" applyAlignment="1" applyProtection="1">
      <alignment/>
      <protection locked="0"/>
    </xf>
    <xf numFmtId="15" fontId="45" fillId="0" borderId="12" xfId="0" applyNumberFormat="1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/>
      <protection locked="0"/>
    </xf>
    <xf numFmtId="4" fontId="53" fillId="0" borderId="12" xfId="0" applyNumberFormat="1" applyFont="1" applyBorder="1" applyAlignment="1" applyProtection="1">
      <alignment/>
      <protection locked="0"/>
    </xf>
    <xf numFmtId="0" fontId="45" fillId="0" borderId="12" xfId="0" applyFont="1" applyBorder="1" applyAlignment="1">
      <alignment horizontal="left" vertical="center" wrapText="1" indent="1"/>
    </xf>
    <xf numFmtId="165" fontId="56" fillId="0" borderId="12" xfId="0" applyNumberFormat="1" applyFont="1" applyFill="1" applyBorder="1" applyAlignment="1" applyProtection="1">
      <alignment vertical="center"/>
      <protection locked="0"/>
    </xf>
    <xf numFmtId="43" fontId="56" fillId="0" borderId="12" xfId="49" applyFont="1" applyFill="1" applyBorder="1" applyAlignment="1" applyProtection="1">
      <alignment vertical="center"/>
      <protection locked="0"/>
    </xf>
    <xf numFmtId="0" fontId="56" fillId="0" borderId="12" xfId="0" applyFont="1" applyFill="1" applyBorder="1" applyAlignment="1" applyProtection="1">
      <alignment vertical="center"/>
      <protection locked="0"/>
    </xf>
    <xf numFmtId="4" fontId="56" fillId="0" borderId="12" xfId="0" applyNumberFormat="1" applyFont="1" applyBorder="1" applyAlignment="1" applyProtection="1">
      <alignment/>
      <protection locked="0"/>
    </xf>
    <xf numFmtId="0" fontId="53" fillId="0" borderId="14" xfId="0" applyFont="1" applyBorder="1" applyAlignment="1">
      <alignment horizontal="justify" vertical="center" wrapText="1"/>
    </xf>
    <xf numFmtId="4" fontId="56" fillId="0" borderId="0" xfId="0" applyNumberFormat="1" applyFont="1" applyBorder="1" applyAlignment="1" applyProtection="1">
      <alignment/>
      <protection locked="0"/>
    </xf>
    <xf numFmtId="43" fontId="34" fillId="0" borderId="12" xfId="47" applyFont="1" applyFill="1" applyBorder="1" applyAlignment="1" applyProtection="1">
      <alignment vertical="center"/>
      <protection locked="0"/>
    </xf>
    <xf numFmtId="43" fontId="0" fillId="0" borderId="12" xfId="47" applyFont="1" applyFill="1" applyBorder="1" applyAlignment="1" applyProtection="1">
      <alignment vertical="center"/>
      <protection locked="0"/>
    </xf>
    <xf numFmtId="4" fontId="45" fillId="0" borderId="0" xfId="0" applyNumberFormat="1" applyFont="1" applyAlignment="1">
      <alignment/>
    </xf>
    <xf numFmtId="43" fontId="45" fillId="0" borderId="0" xfId="0" applyNumberFormat="1" applyFont="1" applyAlignment="1">
      <alignment/>
    </xf>
    <xf numFmtId="4" fontId="59" fillId="0" borderId="12" xfId="0" applyNumberFormat="1" applyFont="1" applyBorder="1" applyAlignment="1">
      <alignment vertical="center"/>
    </xf>
    <xf numFmtId="4" fontId="59" fillId="0" borderId="12" xfId="0" applyNumberFormat="1" applyFont="1" applyFill="1" applyBorder="1" applyAlignment="1">
      <alignment vertical="center"/>
    </xf>
    <xf numFmtId="4" fontId="60" fillId="35" borderId="12" xfId="0" applyNumberFormat="1" applyFont="1" applyFill="1" applyBorder="1" applyAlignment="1">
      <alignment vertical="center"/>
    </xf>
    <xf numFmtId="4" fontId="59" fillId="36" borderId="12" xfId="0" applyNumberFormat="1" applyFont="1" applyFill="1" applyBorder="1" applyAlignment="1">
      <alignment vertical="center"/>
    </xf>
    <xf numFmtId="4" fontId="60" fillId="0" borderId="12" xfId="0" applyNumberFormat="1" applyFont="1" applyBorder="1" applyAlignment="1">
      <alignment vertical="center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34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vertical="center"/>
    </xf>
    <xf numFmtId="0" fontId="52" fillId="33" borderId="32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61" fillId="33" borderId="3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4" customWidth="1"/>
  </cols>
  <sheetData>
    <row r="1" spans="1:2" ht="11.25">
      <c r="A1" s="13"/>
      <c r="B1" s="13"/>
    </row>
    <row r="2020" ht="11.25">
      <c r="A2020" s="15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120" zoomScaleNormal="120" zoomScalePageLayoutView="0" workbookViewId="0" topLeftCell="A1">
      <selection activeCell="A1" sqref="A1:F1"/>
    </sheetView>
  </sheetViews>
  <sheetFormatPr defaultColWidth="12" defaultRowHeight="12.75"/>
  <cols>
    <col min="1" max="1" width="47.33203125" style="12" customWidth="1"/>
    <col min="2" max="2" width="16.66015625" style="12" bestFit="1" customWidth="1"/>
    <col min="3" max="3" width="15.16015625" style="12" bestFit="1" customWidth="1"/>
    <col min="4" max="4" width="49" style="12" customWidth="1"/>
    <col min="5" max="6" width="15.16015625" style="12" bestFit="1" customWidth="1"/>
    <col min="7" max="16384" width="12" style="12" customWidth="1"/>
  </cols>
  <sheetData>
    <row r="1" spans="1:6" ht="55.5" customHeight="1">
      <c r="A1" s="104" t="s">
        <v>296</v>
      </c>
      <c r="B1" s="105"/>
      <c r="C1" s="105"/>
      <c r="D1" s="105"/>
      <c r="E1" s="105"/>
      <c r="F1" s="106"/>
    </row>
    <row r="2" spans="1:6" ht="12" thickBot="1">
      <c r="A2" s="17" t="s">
        <v>0</v>
      </c>
      <c r="B2" s="18">
        <v>2019</v>
      </c>
      <c r="C2" s="18">
        <v>2018</v>
      </c>
      <c r="D2" s="17" t="s">
        <v>0</v>
      </c>
      <c r="E2" s="18">
        <v>2019</v>
      </c>
      <c r="F2" s="18">
        <v>2018</v>
      </c>
    </row>
    <row r="3" spans="1:6" ht="11.25">
      <c r="A3" s="19"/>
      <c r="B3" s="20"/>
      <c r="C3" s="20"/>
      <c r="D3" s="21"/>
      <c r="E3" s="20"/>
      <c r="F3" s="22"/>
    </row>
    <row r="4" spans="1:6" ht="11.25">
      <c r="A4" s="23" t="s">
        <v>1</v>
      </c>
      <c r="B4" s="4"/>
      <c r="C4" s="4"/>
      <c r="D4" s="5" t="s">
        <v>2</v>
      </c>
      <c r="E4" s="4"/>
      <c r="F4" s="24"/>
    </row>
    <row r="5" spans="1:6" ht="11.25">
      <c r="A5" s="23" t="s">
        <v>3</v>
      </c>
      <c r="B5" s="6"/>
      <c r="C5" s="6"/>
      <c r="D5" s="5" t="s">
        <v>4</v>
      </c>
      <c r="E5" s="6"/>
      <c r="F5" s="25"/>
    </row>
    <row r="6" spans="1:6" ht="22.5">
      <c r="A6" s="26" t="s">
        <v>5</v>
      </c>
      <c r="B6" s="34">
        <f>SUM(B7:B13)</f>
        <v>177341058.14999998</v>
      </c>
      <c r="C6" s="6">
        <f>SUM(C7:C13)</f>
        <v>119924811.62</v>
      </c>
      <c r="D6" s="3" t="s">
        <v>6</v>
      </c>
      <c r="E6" s="34">
        <f>SUM(E7:E15)</f>
        <v>50349806.699999996</v>
      </c>
      <c r="F6" s="25">
        <f>SUM(F7:F15)</f>
        <v>118264005.44</v>
      </c>
    </row>
    <row r="7" spans="1:6" ht="12.75">
      <c r="A7" s="27" t="s">
        <v>7</v>
      </c>
      <c r="B7" s="34">
        <v>840855</v>
      </c>
      <c r="C7" s="6">
        <v>0</v>
      </c>
      <c r="D7" s="7" t="s">
        <v>8</v>
      </c>
      <c r="E7" s="6">
        <v>4826860.12</v>
      </c>
      <c r="F7" s="25">
        <v>9811333.02</v>
      </c>
    </row>
    <row r="8" spans="1:6" ht="12.75">
      <c r="A8" s="27" t="s">
        <v>9</v>
      </c>
      <c r="B8" s="34">
        <v>36357924.83</v>
      </c>
      <c r="C8" s="6">
        <v>54656813.42</v>
      </c>
      <c r="D8" s="7" t="s">
        <v>10</v>
      </c>
      <c r="E8" s="34">
        <v>23613049.18</v>
      </c>
      <c r="F8" s="25">
        <v>31706982.51</v>
      </c>
    </row>
    <row r="9" spans="1:6" ht="22.5">
      <c r="A9" s="27" t="s">
        <v>11</v>
      </c>
      <c r="B9" s="6"/>
      <c r="C9" s="6"/>
      <c r="D9" s="7" t="s">
        <v>12</v>
      </c>
      <c r="E9" s="34">
        <v>13272434.78</v>
      </c>
      <c r="F9" s="25">
        <v>39650839.89</v>
      </c>
    </row>
    <row r="10" spans="1:6" ht="22.5">
      <c r="A10" s="27" t="s">
        <v>13</v>
      </c>
      <c r="B10" s="34">
        <v>68451402.83</v>
      </c>
      <c r="C10" s="6">
        <v>31708146.02</v>
      </c>
      <c r="D10" s="7" t="s">
        <v>14</v>
      </c>
      <c r="E10" s="6"/>
      <c r="F10" s="25"/>
    </row>
    <row r="11" spans="1:6" ht="11.25">
      <c r="A11" s="27" t="s">
        <v>15</v>
      </c>
      <c r="B11" s="6">
        <v>71690875.49</v>
      </c>
      <c r="C11" s="6">
        <v>33559852.18</v>
      </c>
      <c r="D11" s="7" t="s">
        <v>16</v>
      </c>
      <c r="E11" s="6">
        <v>814729.4</v>
      </c>
      <c r="F11" s="25">
        <v>1872658.39</v>
      </c>
    </row>
    <row r="12" spans="1:6" ht="22.5">
      <c r="A12" s="27" t="s">
        <v>17</v>
      </c>
      <c r="B12" s="6"/>
      <c r="C12" s="6"/>
      <c r="D12" s="7" t="s">
        <v>18</v>
      </c>
      <c r="E12" s="6"/>
      <c r="F12" s="25"/>
    </row>
    <row r="13" spans="1:6" ht="22.5">
      <c r="A13" s="27" t="s">
        <v>19</v>
      </c>
      <c r="B13" s="6"/>
      <c r="C13" s="6"/>
      <c r="D13" s="7" t="s">
        <v>20</v>
      </c>
      <c r="E13" s="6">
        <v>3283908.86</v>
      </c>
      <c r="F13" s="25">
        <v>5648741.81</v>
      </c>
    </row>
    <row r="14" spans="1:6" ht="22.5">
      <c r="A14" s="26" t="s">
        <v>21</v>
      </c>
      <c r="B14" s="6">
        <f>SUM(B15:B21)</f>
        <v>16205967.149999999</v>
      </c>
      <c r="C14" s="6">
        <f>SUM(C15:C21)</f>
        <v>15606049.37</v>
      </c>
      <c r="D14" s="7" t="s">
        <v>22</v>
      </c>
      <c r="E14" s="6">
        <v>4300.29</v>
      </c>
      <c r="F14" s="25">
        <v>0</v>
      </c>
    </row>
    <row r="15" spans="1:6" ht="12.75">
      <c r="A15" s="27" t="s">
        <v>23</v>
      </c>
      <c r="B15" s="6"/>
      <c r="C15" s="6"/>
      <c r="D15" s="7" t="s">
        <v>24</v>
      </c>
      <c r="E15" s="34">
        <v>4534524.07</v>
      </c>
      <c r="F15" s="25">
        <v>29573449.82</v>
      </c>
    </row>
    <row r="16" spans="1:6" ht="12.75">
      <c r="A16" s="27" t="s">
        <v>25</v>
      </c>
      <c r="B16" s="6">
        <v>1036406.39</v>
      </c>
      <c r="C16" s="6">
        <v>4844322.32</v>
      </c>
      <c r="D16" s="3" t="s">
        <v>26</v>
      </c>
      <c r="E16" s="34">
        <f>SUM(E17:E19)</f>
        <v>0</v>
      </c>
      <c r="F16" s="25">
        <f>SUM(F17:F19)</f>
        <v>0</v>
      </c>
    </row>
    <row r="17" spans="1:6" ht="12.75">
      <c r="A17" s="27" t="s">
        <v>27</v>
      </c>
      <c r="B17" s="6">
        <v>995528.47</v>
      </c>
      <c r="C17" s="6">
        <v>886621.47</v>
      </c>
      <c r="D17" s="7" t="s">
        <v>28</v>
      </c>
      <c r="E17" s="34">
        <v>0</v>
      </c>
      <c r="F17" s="25">
        <v>0</v>
      </c>
    </row>
    <row r="18" spans="1:6" ht="18.75" customHeight="1">
      <c r="A18" s="27" t="s">
        <v>29</v>
      </c>
      <c r="B18" s="6">
        <v>54.99</v>
      </c>
      <c r="C18" s="6">
        <v>54.99</v>
      </c>
      <c r="D18" s="7" t="s">
        <v>30</v>
      </c>
      <c r="E18" s="34">
        <v>0</v>
      </c>
      <c r="F18" s="25">
        <v>0</v>
      </c>
    </row>
    <row r="19" spans="1:6" ht="22.5">
      <c r="A19" s="27" t="s">
        <v>31</v>
      </c>
      <c r="B19" s="6">
        <v>193985.35</v>
      </c>
      <c r="C19" s="6">
        <v>218440.05</v>
      </c>
      <c r="D19" s="7" t="s">
        <v>32</v>
      </c>
      <c r="E19" s="34">
        <v>0</v>
      </c>
      <c r="F19" s="25">
        <v>0</v>
      </c>
    </row>
    <row r="20" spans="1:6" ht="22.5">
      <c r="A20" s="27" t="s">
        <v>33</v>
      </c>
      <c r="B20" s="6"/>
      <c r="C20" s="6"/>
      <c r="D20" s="3" t="s">
        <v>34</v>
      </c>
      <c r="E20" s="6">
        <f>SUM(E21:E22)</f>
        <v>1667054.09</v>
      </c>
      <c r="F20" s="25">
        <f>SUM(F21:F22)</f>
        <v>-245185.15</v>
      </c>
    </row>
    <row r="21" spans="1:6" ht="22.5">
      <c r="A21" s="27" t="s">
        <v>35</v>
      </c>
      <c r="B21" s="6">
        <v>13979991.95</v>
      </c>
      <c r="C21" s="6">
        <v>9656610.54</v>
      </c>
      <c r="D21" s="7" t="s">
        <v>36</v>
      </c>
      <c r="E21" s="6">
        <v>1667054.09</v>
      </c>
      <c r="F21" s="25">
        <v>-245185.15</v>
      </c>
    </row>
    <row r="22" spans="1:6" ht="22.5">
      <c r="A22" s="26" t="s">
        <v>37</v>
      </c>
      <c r="B22" s="6">
        <f>SUM(B23:B27)</f>
        <v>7083605.5</v>
      </c>
      <c r="C22" s="6">
        <f>SUM(C23:C27)</f>
        <v>45266963.870000005</v>
      </c>
      <c r="D22" s="7" t="s">
        <v>38</v>
      </c>
      <c r="E22" s="6">
        <v>0</v>
      </c>
      <c r="F22" s="25">
        <v>0</v>
      </c>
    </row>
    <row r="23" spans="1:6" ht="22.5">
      <c r="A23" s="27" t="s">
        <v>39</v>
      </c>
      <c r="B23" s="6">
        <v>1862959.03</v>
      </c>
      <c r="C23" s="6">
        <v>2361596.63</v>
      </c>
      <c r="D23" s="3" t="s">
        <v>40</v>
      </c>
      <c r="E23" s="6">
        <v>0</v>
      </c>
      <c r="F23" s="25">
        <v>0</v>
      </c>
    </row>
    <row r="24" spans="1:6" ht="22.5">
      <c r="A24" s="27" t="s">
        <v>41</v>
      </c>
      <c r="B24" s="6">
        <v>435000</v>
      </c>
      <c r="C24" s="6">
        <v>0</v>
      </c>
      <c r="D24" s="3" t="s">
        <v>42</v>
      </c>
      <c r="E24" s="6">
        <f>SUM(E25:E27)</f>
        <v>0</v>
      </c>
      <c r="F24" s="25">
        <f>SUM(F25:F27)</f>
        <v>0</v>
      </c>
    </row>
    <row r="25" spans="1:6" ht="22.5">
      <c r="A25" s="27" t="s">
        <v>43</v>
      </c>
      <c r="B25" s="6"/>
      <c r="C25" s="6"/>
      <c r="D25" s="7" t="s">
        <v>44</v>
      </c>
      <c r="E25" s="6">
        <v>0</v>
      </c>
      <c r="F25" s="25">
        <v>0</v>
      </c>
    </row>
    <row r="26" spans="1:6" ht="22.5">
      <c r="A26" s="27" t="s">
        <v>45</v>
      </c>
      <c r="B26" s="6">
        <v>4785646.47</v>
      </c>
      <c r="C26" s="6">
        <v>42905367.24</v>
      </c>
      <c r="D26" s="7" t="s">
        <v>46</v>
      </c>
      <c r="E26" s="6">
        <v>0</v>
      </c>
      <c r="F26" s="25">
        <v>0</v>
      </c>
    </row>
    <row r="27" spans="1:6" ht="22.5">
      <c r="A27" s="27" t="s">
        <v>47</v>
      </c>
      <c r="B27" s="6"/>
      <c r="C27" s="6"/>
      <c r="D27" s="7" t="s">
        <v>48</v>
      </c>
      <c r="E27" s="6">
        <v>0</v>
      </c>
      <c r="F27" s="25">
        <v>0</v>
      </c>
    </row>
    <row r="28" spans="1:6" ht="22.5">
      <c r="A28" s="26" t="s">
        <v>49</v>
      </c>
      <c r="B28" s="6">
        <f>SUM(B29:B33)</f>
        <v>0</v>
      </c>
      <c r="C28" s="6">
        <f>SUM(C29:C33)</f>
        <v>0</v>
      </c>
      <c r="D28" s="3" t="s">
        <v>50</v>
      </c>
      <c r="E28" s="6">
        <f>SUM(E29:E34)</f>
        <v>0</v>
      </c>
      <c r="F28" s="25">
        <f>SUM(F29:F34)</f>
        <v>0</v>
      </c>
    </row>
    <row r="29" spans="1:6" ht="11.25">
      <c r="A29" s="27" t="s">
        <v>51</v>
      </c>
      <c r="B29" s="6">
        <v>0</v>
      </c>
      <c r="C29" s="6">
        <v>0</v>
      </c>
      <c r="D29" s="7" t="s">
        <v>52</v>
      </c>
      <c r="E29" s="6"/>
      <c r="F29" s="25"/>
    </row>
    <row r="30" spans="1:6" ht="11.25">
      <c r="A30" s="27" t="s">
        <v>53</v>
      </c>
      <c r="B30" s="6"/>
      <c r="C30" s="6"/>
      <c r="D30" s="7" t="s">
        <v>54</v>
      </c>
      <c r="E30" s="6"/>
      <c r="F30" s="25"/>
    </row>
    <row r="31" spans="1:6" ht="22.5">
      <c r="A31" s="27" t="s">
        <v>55</v>
      </c>
      <c r="B31" s="6"/>
      <c r="C31" s="6"/>
      <c r="D31" s="7" t="s">
        <v>56</v>
      </c>
      <c r="E31" s="6"/>
      <c r="F31" s="25"/>
    </row>
    <row r="32" spans="1:6" ht="22.5">
      <c r="A32" s="27" t="s">
        <v>57</v>
      </c>
      <c r="B32" s="6"/>
      <c r="C32" s="6"/>
      <c r="D32" s="7" t="s">
        <v>58</v>
      </c>
      <c r="E32" s="6"/>
      <c r="F32" s="25"/>
    </row>
    <row r="33" spans="1:6" ht="22.5">
      <c r="A33" s="27" t="s">
        <v>59</v>
      </c>
      <c r="B33" s="6"/>
      <c r="C33" s="6"/>
      <c r="D33" s="7" t="s">
        <v>60</v>
      </c>
      <c r="E33" s="6"/>
      <c r="F33" s="25"/>
    </row>
    <row r="34" spans="1:6" ht="11.25">
      <c r="A34" s="26" t="s">
        <v>61</v>
      </c>
      <c r="B34" s="6">
        <v>0</v>
      </c>
      <c r="C34" s="6">
        <v>0</v>
      </c>
      <c r="D34" s="7" t="s">
        <v>62</v>
      </c>
      <c r="E34" s="6"/>
      <c r="F34" s="25"/>
    </row>
    <row r="35" spans="1:6" ht="22.5">
      <c r="A35" s="26" t="s">
        <v>63</v>
      </c>
      <c r="B35" s="6">
        <f>SUM(B36:B37)</f>
        <v>0</v>
      </c>
      <c r="C35" s="6">
        <f>SUM(C36:C37)</f>
        <v>0</v>
      </c>
      <c r="D35" s="3" t="s">
        <v>64</v>
      </c>
      <c r="E35" s="6">
        <f>SUM(E36:E38)</f>
        <v>17178853.86</v>
      </c>
      <c r="F35" s="25">
        <f>SUM(F36:F38)</f>
        <v>7498720.01</v>
      </c>
    </row>
    <row r="36" spans="1:6" ht="22.5">
      <c r="A36" s="27" t="s">
        <v>65</v>
      </c>
      <c r="B36" s="6">
        <v>0</v>
      </c>
      <c r="C36" s="6">
        <v>0</v>
      </c>
      <c r="D36" s="7" t="s">
        <v>66</v>
      </c>
      <c r="E36" s="6">
        <v>0</v>
      </c>
      <c r="F36" s="25">
        <v>0</v>
      </c>
    </row>
    <row r="37" spans="1:6" ht="11.25">
      <c r="A37" s="27" t="s">
        <v>67</v>
      </c>
      <c r="B37" s="6">
        <v>0</v>
      </c>
      <c r="C37" s="6">
        <v>0</v>
      </c>
      <c r="D37" s="7" t="s">
        <v>68</v>
      </c>
      <c r="E37" s="6">
        <v>0</v>
      </c>
      <c r="F37" s="25">
        <v>0</v>
      </c>
    </row>
    <row r="38" spans="1:6" ht="11.25">
      <c r="A38" s="26" t="s">
        <v>69</v>
      </c>
      <c r="B38" s="6">
        <f>SUM(B39:B42)</f>
        <v>34130</v>
      </c>
      <c r="C38" s="6">
        <f>SUM(C39:C42)</f>
        <v>34130</v>
      </c>
      <c r="D38" s="7" t="s">
        <v>70</v>
      </c>
      <c r="E38" s="6">
        <v>17178853.86</v>
      </c>
      <c r="F38" s="25">
        <v>7498720.01</v>
      </c>
    </row>
    <row r="39" spans="1:6" ht="11.25">
      <c r="A39" s="27" t="s">
        <v>71</v>
      </c>
      <c r="B39" s="6">
        <v>34130</v>
      </c>
      <c r="C39" s="6">
        <v>34130</v>
      </c>
      <c r="D39" s="3" t="s">
        <v>72</v>
      </c>
      <c r="E39" s="6">
        <f>SUM(E40:E42)</f>
        <v>0</v>
      </c>
      <c r="F39" s="25">
        <f>SUM(F40:F42)</f>
        <v>0</v>
      </c>
    </row>
    <row r="40" spans="1:6" ht="11.25">
      <c r="A40" s="27" t="s">
        <v>73</v>
      </c>
      <c r="B40" s="6"/>
      <c r="C40" s="6"/>
      <c r="D40" s="7" t="s">
        <v>74</v>
      </c>
      <c r="E40" s="6">
        <v>0</v>
      </c>
      <c r="F40" s="25">
        <v>0</v>
      </c>
    </row>
    <row r="41" spans="1:6" ht="22.5">
      <c r="A41" s="27" t="s">
        <v>75</v>
      </c>
      <c r="B41" s="6"/>
      <c r="C41" s="6"/>
      <c r="D41" s="7" t="s">
        <v>76</v>
      </c>
      <c r="E41" s="6">
        <v>0</v>
      </c>
      <c r="F41" s="25">
        <v>0</v>
      </c>
    </row>
    <row r="42" spans="1:6" ht="11.25">
      <c r="A42" s="27" t="s">
        <v>77</v>
      </c>
      <c r="B42" s="6"/>
      <c r="C42" s="6"/>
      <c r="D42" s="7" t="s">
        <v>78</v>
      </c>
      <c r="E42" s="6">
        <v>0</v>
      </c>
      <c r="F42" s="25">
        <v>0</v>
      </c>
    </row>
    <row r="43" spans="1:6" ht="11.25">
      <c r="A43" s="26"/>
      <c r="B43" s="6"/>
      <c r="C43" s="6"/>
      <c r="D43" s="3"/>
      <c r="E43" s="6"/>
      <c r="F43" s="25"/>
    </row>
    <row r="44" spans="1:6" ht="22.5">
      <c r="A44" s="23" t="s">
        <v>79</v>
      </c>
      <c r="B44" s="4">
        <f>B6+B14+B22+B28+B34+B35+B38</f>
        <v>200664760.79999998</v>
      </c>
      <c r="C44" s="4">
        <f>C6+C14+C22+C28+C34+C35+C38</f>
        <v>180831954.86</v>
      </c>
      <c r="D44" s="5" t="s">
        <v>80</v>
      </c>
      <c r="E44" s="4">
        <f>E6+E16+E20+E23+E24+E28+E35+E39</f>
        <v>69195714.65</v>
      </c>
      <c r="F44" s="24">
        <f>F6+F16+F20+F23+F24+F28+F35+F39</f>
        <v>125517540.3</v>
      </c>
    </row>
    <row r="45" spans="1:6" ht="11.25">
      <c r="A45" s="23"/>
      <c r="B45" s="6"/>
      <c r="C45" s="6"/>
      <c r="D45" s="5"/>
      <c r="E45" s="6"/>
      <c r="F45" s="25"/>
    </row>
    <row r="46" spans="1:6" ht="11.25">
      <c r="A46" s="28" t="s">
        <v>81</v>
      </c>
      <c r="B46" s="6"/>
      <c r="C46" s="6"/>
      <c r="D46" s="5" t="s">
        <v>82</v>
      </c>
      <c r="E46" s="6"/>
      <c r="F46" s="25"/>
    </row>
    <row r="47" spans="1:6" ht="11.25">
      <c r="A47" s="29" t="s">
        <v>83</v>
      </c>
      <c r="B47" s="6">
        <v>3253460.37</v>
      </c>
      <c r="C47" s="6">
        <v>3152188.83</v>
      </c>
      <c r="D47" s="3" t="s">
        <v>84</v>
      </c>
      <c r="E47" s="6">
        <v>0</v>
      </c>
      <c r="F47" s="25">
        <v>0</v>
      </c>
    </row>
    <row r="48" spans="1:6" ht="22.5">
      <c r="A48" s="29" t="s">
        <v>85</v>
      </c>
      <c r="B48" s="6">
        <v>0</v>
      </c>
      <c r="C48" s="6">
        <v>0</v>
      </c>
      <c r="D48" s="3" t="s">
        <v>86</v>
      </c>
      <c r="E48" s="6">
        <v>0</v>
      </c>
      <c r="F48" s="25">
        <v>0</v>
      </c>
    </row>
    <row r="49" spans="1:6" ht="22.5">
      <c r="A49" s="29" t="s">
        <v>87</v>
      </c>
      <c r="B49" s="6">
        <v>1812477320.37</v>
      </c>
      <c r="C49" s="6">
        <v>1710974983.17</v>
      </c>
      <c r="D49" s="3" t="s">
        <v>88</v>
      </c>
      <c r="E49" s="6">
        <v>105050446.84</v>
      </c>
      <c r="F49" s="25">
        <v>116929458.87</v>
      </c>
    </row>
    <row r="50" spans="1:6" ht="11.25">
      <c r="A50" s="29" t="s">
        <v>89</v>
      </c>
      <c r="B50" s="6">
        <v>267484915.49</v>
      </c>
      <c r="C50" s="6">
        <v>266378119.69</v>
      </c>
      <c r="D50" s="3" t="s">
        <v>90</v>
      </c>
      <c r="E50" s="6">
        <v>0</v>
      </c>
      <c r="F50" s="25">
        <v>0</v>
      </c>
    </row>
    <row r="51" spans="1:6" ht="18.75" customHeight="1">
      <c r="A51" s="29" t="s">
        <v>91</v>
      </c>
      <c r="B51" s="6">
        <v>10461028.68</v>
      </c>
      <c r="C51" s="6">
        <v>10461028.68</v>
      </c>
      <c r="D51" s="3" t="s">
        <v>92</v>
      </c>
      <c r="E51" s="6">
        <v>0</v>
      </c>
      <c r="F51" s="25">
        <v>0</v>
      </c>
    </row>
    <row r="52" spans="1:6" ht="22.5">
      <c r="A52" s="29" t="s">
        <v>93</v>
      </c>
      <c r="B52" s="6">
        <v>-131007167.4</v>
      </c>
      <c r="C52" s="6">
        <v>-131095444.83</v>
      </c>
      <c r="D52" s="3" t="s">
        <v>94</v>
      </c>
      <c r="E52" s="6">
        <v>0</v>
      </c>
      <c r="F52" s="25">
        <v>0</v>
      </c>
    </row>
    <row r="53" spans="1:6" ht="11.25">
      <c r="A53" s="29" t="s">
        <v>95</v>
      </c>
      <c r="B53" s="6">
        <v>1138078.98</v>
      </c>
      <c r="C53" s="6">
        <v>1051801.24</v>
      </c>
      <c r="D53" s="5"/>
      <c r="E53" s="6"/>
      <c r="F53" s="25"/>
    </row>
    <row r="54" spans="1:6" ht="22.5">
      <c r="A54" s="29" t="s">
        <v>96</v>
      </c>
      <c r="B54" s="6">
        <v>0</v>
      </c>
      <c r="C54" s="6">
        <v>0</v>
      </c>
      <c r="D54" s="5" t="s">
        <v>97</v>
      </c>
      <c r="E54" s="4">
        <f>SUM(E47:E52)</f>
        <v>105050446.84</v>
      </c>
      <c r="F54" s="24">
        <f>SUM(F47:F52)</f>
        <v>116929458.87</v>
      </c>
    </row>
    <row r="55" spans="1:6" ht="11.25">
      <c r="A55" s="29" t="s">
        <v>98</v>
      </c>
      <c r="B55" s="6">
        <v>0</v>
      </c>
      <c r="C55" s="6">
        <v>0</v>
      </c>
      <c r="D55" s="10"/>
      <c r="E55" s="6"/>
      <c r="F55" s="25"/>
    </row>
    <row r="56" spans="1:6" ht="11.25">
      <c r="A56" s="29"/>
      <c r="B56" s="6"/>
      <c r="C56" s="6"/>
      <c r="D56" s="5" t="s">
        <v>99</v>
      </c>
      <c r="E56" s="4">
        <f>E54+E44</f>
        <v>174246161.49</v>
      </c>
      <c r="F56" s="24">
        <f>F54+F44</f>
        <v>242446999.17000002</v>
      </c>
    </row>
    <row r="57" spans="1:6" ht="22.5">
      <c r="A57" s="28" t="s">
        <v>100</v>
      </c>
      <c r="B57" s="4">
        <f>SUM(B47:B55)</f>
        <v>1963807636.4899998</v>
      </c>
      <c r="C57" s="4">
        <f>SUM(C47:C55)</f>
        <v>1860922676.7800002</v>
      </c>
      <c r="D57" s="3"/>
      <c r="E57" s="6"/>
      <c r="F57" s="25"/>
    </row>
    <row r="58" spans="1:6" ht="11.25">
      <c r="A58" s="29"/>
      <c r="B58" s="6"/>
      <c r="C58" s="6"/>
      <c r="D58" s="5" t="s">
        <v>101</v>
      </c>
      <c r="E58" s="6"/>
      <c r="F58" s="25"/>
    </row>
    <row r="59" spans="1:6" ht="11.25">
      <c r="A59" s="28" t="s">
        <v>102</v>
      </c>
      <c r="B59" s="4">
        <f>B44+B57</f>
        <v>2164472397.29</v>
      </c>
      <c r="C59" s="4">
        <f>C44+C57</f>
        <v>2041754631.6400003</v>
      </c>
      <c r="D59" s="5"/>
      <c r="E59" s="6"/>
      <c r="F59" s="25"/>
    </row>
    <row r="60" spans="1:6" ht="22.5">
      <c r="A60" s="29"/>
      <c r="B60" s="6"/>
      <c r="C60" s="6"/>
      <c r="D60" s="5" t="s">
        <v>103</v>
      </c>
      <c r="E60" s="6">
        <f>SUM(E61:E63)</f>
        <v>486365438.77</v>
      </c>
      <c r="F60" s="25">
        <f>SUM(F61:F63)</f>
        <v>486365438.77</v>
      </c>
    </row>
    <row r="61" spans="1:6" ht="11.25">
      <c r="A61" s="29"/>
      <c r="B61" s="6"/>
      <c r="C61" s="6"/>
      <c r="D61" s="3" t="s">
        <v>104</v>
      </c>
      <c r="E61" s="6">
        <v>486365438.77</v>
      </c>
      <c r="F61" s="25">
        <v>486365438.77</v>
      </c>
    </row>
    <row r="62" spans="1:6" ht="11.25">
      <c r="A62" s="29"/>
      <c r="B62" s="6"/>
      <c r="C62" s="6"/>
      <c r="D62" s="3" t="s">
        <v>105</v>
      </c>
      <c r="E62" s="6">
        <v>0</v>
      </c>
      <c r="F62" s="25">
        <v>0</v>
      </c>
    </row>
    <row r="63" spans="1:6" ht="11.25">
      <c r="A63" s="29"/>
      <c r="B63" s="6"/>
      <c r="C63" s="6"/>
      <c r="D63" s="3" t="s">
        <v>106</v>
      </c>
      <c r="E63" s="6">
        <v>0</v>
      </c>
      <c r="F63" s="25">
        <v>0</v>
      </c>
    </row>
    <row r="64" spans="1:6" ht="11.25">
      <c r="A64" s="29"/>
      <c r="B64" s="6"/>
      <c r="C64" s="6"/>
      <c r="D64" s="3"/>
      <c r="E64" s="6"/>
      <c r="F64" s="25"/>
    </row>
    <row r="65" spans="1:6" ht="22.5">
      <c r="A65" s="29"/>
      <c r="B65" s="6"/>
      <c r="C65" s="6"/>
      <c r="D65" s="5" t="s">
        <v>107</v>
      </c>
      <c r="E65" s="6">
        <f>SUM(E66:E70)</f>
        <v>1503860797.03</v>
      </c>
      <c r="F65" s="25">
        <f>SUM(F66:F70)</f>
        <v>1312992966.5</v>
      </c>
    </row>
    <row r="66" spans="1:6" ht="11.25">
      <c r="A66" s="29"/>
      <c r="B66" s="6"/>
      <c r="C66" s="6"/>
      <c r="D66" s="3" t="s">
        <v>108</v>
      </c>
      <c r="E66" s="6">
        <v>197879363.54</v>
      </c>
      <c r="F66" s="25">
        <v>255479108.15</v>
      </c>
    </row>
    <row r="67" spans="1:6" ht="11.25">
      <c r="A67" s="29"/>
      <c r="B67" s="6"/>
      <c r="C67" s="6"/>
      <c r="D67" s="3" t="s">
        <v>109</v>
      </c>
      <c r="E67" s="6">
        <v>1305981433.49</v>
      </c>
      <c r="F67" s="25">
        <v>1057513858.35</v>
      </c>
    </row>
    <row r="68" spans="1:6" ht="11.25">
      <c r="A68" s="29"/>
      <c r="B68" s="6"/>
      <c r="C68" s="6"/>
      <c r="D68" s="3" t="s">
        <v>110</v>
      </c>
      <c r="E68" s="6">
        <v>0</v>
      </c>
      <c r="F68" s="25">
        <v>0</v>
      </c>
    </row>
    <row r="69" spans="1:6" ht="11.25">
      <c r="A69" s="29"/>
      <c r="B69" s="6"/>
      <c r="C69" s="6"/>
      <c r="D69" s="3" t="s">
        <v>111</v>
      </c>
      <c r="E69" s="6">
        <v>0</v>
      </c>
      <c r="F69" s="25">
        <v>0</v>
      </c>
    </row>
    <row r="70" spans="1:6" ht="11.25">
      <c r="A70" s="29"/>
      <c r="B70" s="6"/>
      <c r="C70" s="6"/>
      <c r="D70" s="3" t="s">
        <v>112</v>
      </c>
      <c r="E70" s="6">
        <v>0</v>
      </c>
      <c r="F70" s="25">
        <v>0</v>
      </c>
    </row>
    <row r="71" spans="1:6" ht="11.25">
      <c r="A71" s="29"/>
      <c r="B71" s="6"/>
      <c r="C71" s="6"/>
      <c r="D71" s="3"/>
      <c r="E71" s="6"/>
      <c r="F71" s="25"/>
    </row>
    <row r="72" spans="1:6" ht="22.5">
      <c r="A72" s="29"/>
      <c r="B72" s="6"/>
      <c r="C72" s="6"/>
      <c r="D72" s="5" t="s">
        <v>113</v>
      </c>
      <c r="E72" s="6">
        <f>SUM(E73:E74)</f>
        <v>0</v>
      </c>
      <c r="F72" s="25">
        <f>SUM(F73:F74)</f>
        <v>0</v>
      </c>
    </row>
    <row r="73" spans="1:6" ht="11.25">
      <c r="A73" s="29"/>
      <c r="B73" s="6"/>
      <c r="C73" s="6"/>
      <c r="D73" s="3" t="s">
        <v>114</v>
      </c>
      <c r="E73" s="6">
        <v>0</v>
      </c>
      <c r="F73" s="25">
        <v>0</v>
      </c>
    </row>
    <row r="74" spans="1:6" ht="11.25">
      <c r="A74" s="29"/>
      <c r="B74" s="6"/>
      <c r="C74" s="6"/>
      <c r="D74" s="3" t="s">
        <v>115</v>
      </c>
      <c r="E74" s="6">
        <v>0</v>
      </c>
      <c r="F74" s="25">
        <v>0</v>
      </c>
    </row>
    <row r="75" spans="1:6" ht="11.25">
      <c r="A75" s="29"/>
      <c r="B75" s="6"/>
      <c r="C75" s="6"/>
      <c r="D75" s="3"/>
      <c r="E75" s="6"/>
      <c r="F75" s="25"/>
    </row>
    <row r="76" spans="1:6" ht="22.5">
      <c r="A76" s="29"/>
      <c r="B76" s="6"/>
      <c r="C76" s="6"/>
      <c r="D76" s="5" t="s">
        <v>116</v>
      </c>
      <c r="E76" s="4">
        <f>E60+E65+E72</f>
        <v>1990226235.8</v>
      </c>
      <c r="F76" s="24">
        <f>F60+F65+F72</f>
        <v>1799358405.27</v>
      </c>
    </row>
    <row r="77" spans="1:6" ht="11.25">
      <c r="A77" s="29"/>
      <c r="B77" s="6"/>
      <c r="C77" s="6"/>
      <c r="D77" s="3"/>
      <c r="E77" s="6"/>
      <c r="F77" s="25"/>
    </row>
    <row r="78" spans="1:6" ht="22.5">
      <c r="A78" s="29"/>
      <c r="B78" s="6"/>
      <c r="C78" s="6"/>
      <c r="D78" s="5" t="s">
        <v>117</v>
      </c>
      <c r="E78" s="4">
        <f>E56+E76</f>
        <v>2164472397.29</v>
      </c>
      <c r="F78" s="24">
        <f>F56+F76</f>
        <v>2041805404.44</v>
      </c>
    </row>
    <row r="79" spans="1:6" ht="12" thickBot="1">
      <c r="A79" s="30"/>
      <c r="B79" s="31"/>
      <c r="C79" s="31"/>
      <c r="D79" s="32"/>
      <c r="E79" s="31"/>
      <c r="F79" s="33"/>
    </row>
  </sheetData>
  <sheetProtection/>
  <mergeCells count="1">
    <mergeCell ref="A1:F1"/>
  </mergeCells>
  <printOptions/>
  <pageMargins left="0.5118110236220472" right="0.31496062992125984" top="0.7480314960629921" bottom="0.7480314960629921" header="0.31496062992125984" footer="0.31496062992125984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H1"/>
    </sheetView>
  </sheetViews>
  <sheetFormatPr defaultColWidth="12" defaultRowHeight="12.75"/>
  <cols>
    <col min="1" max="1" width="55.16015625" style="12" customWidth="1"/>
    <col min="2" max="2" width="17.33203125" style="12" customWidth="1"/>
    <col min="3" max="4" width="17.83203125" style="12" customWidth="1"/>
    <col min="5" max="5" width="18.66015625" style="12" customWidth="1"/>
    <col min="6" max="7" width="17.83203125" style="12" customWidth="1"/>
    <col min="8" max="8" width="23.83203125" style="12" customWidth="1"/>
    <col min="9" max="16384" width="12" style="12" customWidth="1"/>
  </cols>
  <sheetData>
    <row r="1" spans="1:8" ht="56.25" customHeight="1">
      <c r="A1" s="107" t="s">
        <v>119</v>
      </c>
      <c r="B1" s="108"/>
      <c r="C1" s="108"/>
      <c r="D1" s="108"/>
      <c r="E1" s="108"/>
      <c r="F1" s="108"/>
      <c r="G1" s="108"/>
      <c r="H1" s="109"/>
    </row>
    <row r="2" spans="1:8" ht="45">
      <c r="A2" s="35" t="s">
        <v>120</v>
      </c>
      <c r="B2" s="35" t="s">
        <v>121</v>
      </c>
      <c r="C2" s="35" t="s">
        <v>122</v>
      </c>
      <c r="D2" s="35" t="s">
        <v>123</v>
      </c>
      <c r="E2" s="35" t="s">
        <v>124</v>
      </c>
      <c r="F2" s="35" t="s">
        <v>125</v>
      </c>
      <c r="G2" s="35" t="s">
        <v>126</v>
      </c>
      <c r="H2" s="35" t="s">
        <v>127</v>
      </c>
    </row>
    <row r="3" spans="1:8" ht="4.5" customHeight="1">
      <c r="A3" s="9"/>
      <c r="B3" s="36"/>
      <c r="C3" s="36"/>
      <c r="D3" s="36"/>
      <c r="E3" s="36"/>
      <c r="F3" s="36"/>
      <c r="G3" s="36"/>
      <c r="H3" s="36"/>
    </row>
    <row r="4" spans="1:8" ht="11.25">
      <c r="A4" s="8" t="s">
        <v>128</v>
      </c>
      <c r="B4" s="37">
        <f>+B5+B9</f>
        <v>0</v>
      </c>
      <c r="C4" s="37">
        <f aca="true" t="shared" si="0" ref="C4:H4">+C5+C9</f>
        <v>0</v>
      </c>
      <c r="D4" s="37">
        <f t="shared" si="0"/>
        <v>1421868.94</v>
      </c>
      <c r="E4" s="37">
        <f t="shared" si="0"/>
        <v>0</v>
      </c>
      <c r="F4" s="37">
        <f t="shared" si="0"/>
        <v>-433180.37</v>
      </c>
      <c r="G4" s="37">
        <f t="shared" si="0"/>
        <v>0</v>
      </c>
      <c r="H4" s="37">
        <f t="shared" si="0"/>
        <v>0</v>
      </c>
    </row>
    <row r="5" spans="1:8" ht="11.25">
      <c r="A5" s="8" t="s">
        <v>129</v>
      </c>
      <c r="B5" s="37">
        <f>SUM(B6:B8)</f>
        <v>0</v>
      </c>
      <c r="C5" s="37">
        <f aca="true" t="shared" si="1" ref="C5:H5">SUM(C6:C8)</f>
        <v>0</v>
      </c>
      <c r="D5" s="37">
        <f t="shared" si="1"/>
        <v>1421868.94</v>
      </c>
      <c r="E5" s="37">
        <f t="shared" si="1"/>
        <v>0</v>
      </c>
      <c r="F5" s="37">
        <f t="shared" si="1"/>
        <v>-433180.37</v>
      </c>
      <c r="G5" s="37">
        <f t="shared" si="1"/>
        <v>0</v>
      </c>
      <c r="H5" s="37">
        <f t="shared" si="1"/>
        <v>0</v>
      </c>
    </row>
    <row r="6" spans="1:8" ht="11.25">
      <c r="A6" s="7" t="s">
        <v>130</v>
      </c>
      <c r="B6" s="38"/>
      <c r="C6" s="38"/>
      <c r="D6" s="38">
        <v>1421868.94</v>
      </c>
      <c r="E6" s="38"/>
      <c r="F6" s="38">
        <v>-433180.37</v>
      </c>
      <c r="G6" s="38"/>
      <c r="H6" s="38"/>
    </row>
    <row r="7" spans="1:8" ht="11.25">
      <c r="A7" s="7" t="s">
        <v>131</v>
      </c>
      <c r="B7" s="38"/>
      <c r="C7" s="38"/>
      <c r="D7" s="38"/>
      <c r="E7" s="38"/>
      <c r="F7" s="38">
        <f aca="true" t="shared" si="2" ref="F7:F12">B7+C7-D7+E7</f>
        <v>0</v>
      </c>
      <c r="G7" s="38"/>
      <c r="H7" s="38"/>
    </row>
    <row r="8" spans="1:8" ht="11.25">
      <c r="A8" s="7" t="s">
        <v>132</v>
      </c>
      <c r="B8" s="38"/>
      <c r="C8" s="38"/>
      <c r="D8" s="38"/>
      <c r="E8" s="38"/>
      <c r="F8" s="38">
        <f t="shared" si="2"/>
        <v>0</v>
      </c>
      <c r="G8" s="38"/>
      <c r="H8" s="38"/>
    </row>
    <row r="9" spans="1:8" ht="11.25">
      <c r="A9" s="8" t="s">
        <v>133</v>
      </c>
      <c r="B9" s="37">
        <f>SUM(B10:B12)</f>
        <v>0</v>
      </c>
      <c r="C9" s="37">
        <f aca="true" t="shared" si="3" ref="C9:H9">SUM(C10:C12)</f>
        <v>0</v>
      </c>
      <c r="D9" s="37">
        <f t="shared" si="3"/>
        <v>0</v>
      </c>
      <c r="E9" s="37">
        <f t="shared" si="3"/>
        <v>0</v>
      </c>
      <c r="F9" s="37">
        <f t="shared" si="3"/>
        <v>0</v>
      </c>
      <c r="G9" s="37">
        <f t="shared" si="3"/>
        <v>0</v>
      </c>
      <c r="H9" s="37">
        <f t="shared" si="3"/>
        <v>0</v>
      </c>
    </row>
    <row r="10" spans="1:8" ht="11.25">
      <c r="A10" s="7" t="s">
        <v>134</v>
      </c>
      <c r="B10" s="38">
        <v>0</v>
      </c>
      <c r="C10" s="38">
        <v>0</v>
      </c>
      <c r="D10" s="38"/>
      <c r="E10" s="38"/>
      <c r="F10" s="38">
        <f t="shared" si="2"/>
        <v>0</v>
      </c>
      <c r="G10" s="38"/>
      <c r="H10" s="38"/>
    </row>
    <row r="11" spans="1:8" ht="11.25">
      <c r="A11" s="7" t="s">
        <v>135</v>
      </c>
      <c r="B11" s="38">
        <v>0</v>
      </c>
      <c r="C11" s="38">
        <v>0</v>
      </c>
      <c r="D11" s="38"/>
      <c r="E11" s="38"/>
      <c r="F11" s="38">
        <f t="shared" si="2"/>
        <v>0</v>
      </c>
      <c r="G11" s="38"/>
      <c r="H11" s="38"/>
    </row>
    <row r="12" spans="1:8" ht="11.25">
      <c r="A12" s="7" t="s">
        <v>136</v>
      </c>
      <c r="B12" s="38">
        <v>0</v>
      </c>
      <c r="C12" s="38">
        <v>0</v>
      </c>
      <c r="D12" s="38"/>
      <c r="E12" s="38"/>
      <c r="F12" s="38">
        <f t="shared" si="2"/>
        <v>0</v>
      </c>
      <c r="G12" s="38"/>
      <c r="H12" s="38"/>
    </row>
    <row r="13" spans="1:8" ht="11.25">
      <c r="A13" s="8" t="s">
        <v>137</v>
      </c>
      <c r="B13" s="37">
        <v>0</v>
      </c>
      <c r="C13" s="39"/>
      <c r="D13" s="39"/>
      <c r="E13" s="39"/>
      <c r="F13" s="37">
        <f>B13+C13-D13+E13</f>
        <v>0</v>
      </c>
      <c r="G13" s="39"/>
      <c r="H13" s="39"/>
    </row>
    <row r="14" spans="1:8" ht="4.5" customHeight="1">
      <c r="A14" s="8"/>
      <c r="B14" s="37"/>
      <c r="C14" s="37"/>
      <c r="D14" s="37"/>
      <c r="E14" s="37"/>
      <c r="F14" s="37"/>
      <c r="G14" s="37"/>
      <c r="H14" s="37"/>
    </row>
    <row r="15" spans="1:8" ht="16.5" customHeight="1">
      <c r="A15" s="8" t="s">
        <v>138</v>
      </c>
      <c r="B15" s="37">
        <f aca="true" t="shared" si="4" ref="B15:H15">+B4+B13</f>
        <v>0</v>
      </c>
      <c r="C15" s="37">
        <f t="shared" si="4"/>
        <v>0</v>
      </c>
      <c r="D15" s="37">
        <f t="shared" si="4"/>
        <v>1421868.94</v>
      </c>
      <c r="E15" s="37">
        <f t="shared" si="4"/>
        <v>0</v>
      </c>
      <c r="F15" s="37">
        <f t="shared" si="4"/>
        <v>-433180.37</v>
      </c>
      <c r="G15" s="37">
        <f t="shared" si="4"/>
        <v>0</v>
      </c>
      <c r="H15" s="37">
        <f t="shared" si="4"/>
        <v>0</v>
      </c>
    </row>
    <row r="16" spans="1:8" ht="4.5" customHeight="1">
      <c r="A16" s="8"/>
      <c r="B16" s="37"/>
      <c r="C16" s="37"/>
      <c r="D16" s="37"/>
      <c r="E16" s="37"/>
      <c r="F16" s="37"/>
      <c r="G16" s="37"/>
      <c r="H16" s="37"/>
    </row>
    <row r="17" spans="1:8" ht="16.5" customHeight="1">
      <c r="A17" s="8" t="s">
        <v>139</v>
      </c>
      <c r="B17" s="40"/>
      <c r="C17" s="40"/>
      <c r="D17" s="40"/>
      <c r="E17" s="40"/>
      <c r="F17" s="40"/>
      <c r="G17" s="40"/>
      <c r="H17" s="40"/>
    </row>
    <row r="18" spans="1:8" ht="11.25">
      <c r="A18" s="9" t="s">
        <v>140</v>
      </c>
      <c r="B18" s="40"/>
      <c r="C18" s="40"/>
      <c r="D18" s="40"/>
      <c r="E18" s="40"/>
      <c r="F18" s="40"/>
      <c r="G18" s="40"/>
      <c r="H18" s="40"/>
    </row>
    <row r="19" spans="1:8" ht="11.25">
      <c r="A19" s="9" t="s">
        <v>141</v>
      </c>
      <c r="B19" s="40"/>
      <c r="C19" s="40"/>
      <c r="D19" s="40"/>
      <c r="E19" s="40"/>
      <c r="F19" s="40"/>
      <c r="G19" s="40"/>
      <c r="H19" s="40"/>
    </row>
    <row r="20" spans="1:8" ht="11.25">
      <c r="A20" s="9" t="s">
        <v>142</v>
      </c>
      <c r="B20" s="40"/>
      <c r="C20" s="40"/>
      <c r="D20" s="40"/>
      <c r="E20" s="40"/>
      <c r="F20" s="40"/>
      <c r="G20" s="40"/>
      <c r="H20" s="40"/>
    </row>
    <row r="21" spans="1:8" ht="4.5" customHeight="1">
      <c r="A21" s="9"/>
      <c r="B21" s="40"/>
      <c r="C21" s="40"/>
      <c r="D21" s="40"/>
      <c r="E21" s="40"/>
      <c r="F21" s="40"/>
      <c r="G21" s="40"/>
      <c r="H21" s="40"/>
    </row>
    <row r="22" spans="1:8" ht="16.5" customHeight="1">
      <c r="A22" s="8" t="s">
        <v>143</v>
      </c>
      <c r="B22" s="40"/>
      <c r="C22" s="40"/>
      <c r="D22" s="40"/>
      <c r="E22" s="40"/>
      <c r="F22" s="40"/>
      <c r="G22" s="40"/>
      <c r="H22" s="40"/>
    </row>
    <row r="23" spans="1:8" ht="11.25">
      <c r="A23" s="9" t="s">
        <v>144</v>
      </c>
      <c r="B23" s="40"/>
      <c r="C23" s="40"/>
      <c r="D23" s="40"/>
      <c r="E23" s="40"/>
      <c r="F23" s="40"/>
      <c r="G23" s="40"/>
      <c r="H23" s="40"/>
    </row>
    <row r="24" spans="1:8" ht="11.25">
      <c r="A24" s="9" t="s">
        <v>145</v>
      </c>
      <c r="B24" s="40"/>
      <c r="C24" s="40"/>
      <c r="D24" s="40"/>
      <c r="E24" s="40"/>
      <c r="F24" s="40"/>
      <c r="G24" s="40"/>
      <c r="H24" s="40"/>
    </row>
    <row r="25" spans="1:8" ht="11.25">
      <c r="A25" s="9" t="s">
        <v>146</v>
      </c>
      <c r="B25" s="40"/>
      <c r="C25" s="40"/>
      <c r="D25" s="40"/>
      <c r="E25" s="40"/>
      <c r="F25" s="40"/>
      <c r="G25" s="40"/>
      <c r="H25" s="40"/>
    </row>
    <row r="26" spans="1:8" ht="4.5" customHeight="1">
      <c r="A26" s="9"/>
      <c r="B26" s="40"/>
      <c r="C26" s="40"/>
      <c r="D26" s="40"/>
      <c r="E26" s="40"/>
      <c r="F26" s="40"/>
      <c r="G26" s="40"/>
      <c r="H26" s="40"/>
    </row>
    <row r="27" spans="1:8" ht="11.25" customHeight="1">
      <c r="A27" s="41"/>
      <c r="B27" s="41"/>
      <c r="C27" s="41"/>
      <c r="D27" s="41"/>
      <c r="E27" s="41"/>
      <c r="F27" s="41"/>
      <c r="G27" s="41"/>
      <c r="H27" s="41"/>
    </row>
    <row r="28" spans="1:6" ht="11.25">
      <c r="A28" s="110" t="s">
        <v>147</v>
      </c>
      <c r="B28" s="42" t="s">
        <v>148</v>
      </c>
      <c r="C28" s="42" t="s">
        <v>149</v>
      </c>
      <c r="D28" s="42" t="s">
        <v>150</v>
      </c>
      <c r="E28" s="112" t="s">
        <v>151</v>
      </c>
      <c r="F28" s="42" t="s">
        <v>152</v>
      </c>
    </row>
    <row r="29" spans="1:6" ht="11.25">
      <c r="A29" s="110"/>
      <c r="B29" s="42" t="s">
        <v>153</v>
      </c>
      <c r="C29" s="42" t="s">
        <v>154</v>
      </c>
      <c r="D29" s="42" t="s">
        <v>155</v>
      </c>
      <c r="E29" s="112"/>
      <c r="F29" s="42" t="s">
        <v>156</v>
      </c>
    </row>
    <row r="30" spans="1:6" ht="11.25">
      <c r="A30" s="111"/>
      <c r="B30" s="43"/>
      <c r="C30" s="35" t="s">
        <v>157</v>
      </c>
      <c r="D30" s="43"/>
      <c r="E30" s="113"/>
      <c r="F30" s="43"/>
    </row>
    <row r="31" spans="1:6" ht="11.25">
      <c r="A31" s="44" t="s">
        <v>158</v>
      </c>
      <c r="B31" s="6"/>
      <c r="C31" s="45"/>
      <c r="D31" s="45"/>
      <c r="E31" s="45"/>
      <c r="F31" s="45"/>
    </row>
    <row r="32" spans="1:6" ht="11.25">
      <c r="A32" s="46" t="s">
        <v>159</v>
      </c>
      <c r="B32" s="6"/>
      <c r="C32" s="45"/>
      <c r="D32" s="45"/>
      <c r="E32" s="45"/>
      <c r="F32" s="45"/>
    </row>
    <row r="33" spans="1:6" ht="11.25">
      <c r="A33" s="46" t="s">
        <v>160</v>
      </c>
      <c r="B33" s="6"/>
      <c r="C33" s="45"/>
      <c r="D33" s="45"/>
      <c r="E33" s="45"/>
      <c r="F33" s="45"/>
    </row>
    <row r="34" spans="1:6" ht="11.25">
      <c r="A34" s="47" t="s">
        <v>161</v>
      </c>
      <c r="B34" s="11"/>
      <c r="C34" s="48"/>
      <c r="D34" s="48"/>
      <c r="E34" s="48"/>
      <c r="F34" s="48"/>
    </row>
    <row r="35" spans="2:6" ht="11.25">
      <c r="B35" s="49"/>
      <c r="C35" s="50"/>
      <c r="D35" s="50"/>
      <c r="E35" s="50"/>
      <c r="F35" s="50"/>
    </row>
    <row r="36" spans="2:6" ht="11.25">
      <c r="B36" s="49"/>
      <c r="C36" s="50"/>
      <c r="D36" s="50"/>
      <c r="E36" s="50"/>
      <c r="F36" s="50"/>
    </row>
    <row r="37" spans="2:6" ht="11.25">
      <c r="B37" s="49"/>
      <c r="C37" s="50"/>
      <c r="D37" s="50"/>
      <c r="E37" s="50"/>
      <c r="F37" s="50"/>
    </row>
    <row r="38" spans="2:6" ht="11.25">
      <c r="B38" s="49"/>
      <c r="C38" s="50"/>
      <c r="D38" s="50"/>
      <c r="E38" s="50"/>
      <c r="F38" s="50"/>
    </row>
    <row r="39" spans="2:6" ht="11.25">
      <c r="B39" s="49"/>
      <c r="C39" s="50"/>
      <c r="D39" s="50"/>
      <c r="E39" s="50"/>
      <c r="F39" s="50"/>
    </row>
    <row r="40" spans="2:6" ht="11.25">
      <c r="B40" s="49"/>
      <c r="C40" s="50"/>
      <c r="D40" s="50"/>
      <c r="E40" s="50"/>
      <c r="F40" s="50"/>
    </row>
    <row r="41" spans="2:6" ht="11.25">
      <c r="B41" s="49"/>
      <c r="C41" s="50"/>
      <c r="D41" s="50"/>
      <c r="E41" s="50"/>
      <c r="F41" s="50"/>
    </row>
    <row r="42" spans="2:6" ht="11.25">
      <c r="B42" s="49"/>
      <c r="C42" s="50"/>
      <c r="D42" s="50"/>
      <c r="E42" s="50"/>
      <c r="F42" s="50"/>
    </row>
    <row r="43" spans="2:6" ht="11.25">
      <c r="B43" s="49"/>
      <c r="C43" s="50"/>
      <c r="D43" s="50"/>
      <c r="E43" s="50"/>
      <c r="F43" s="50"/>
    </row>
    <row r="44" spans="2:6" ht="11.25">
      <c r="B44" s="49"/>
      <c r="C44" s="50"/>
      <c r="D44" s="50"/>
      <c r="E44" s="50"/>
      <c r="F44" s="50"/>
    </row>
    <row r="45" spans="2:6" ht="11.25">
      <c r="B45" s="49"/>
      <c r="C45" s="50"/>
      <c r="D45" s="50"/>
      <c r="E45" s="50"/>
      <c r="F45" s="50"/>
    </row>
    <row r="46" spans="2:6" ht="11.25">
      <c r="B46" s="49"/>
      <c r="C46" s="50"/>
      <c r="D46" s="50"/>
      <c r="E46" s="50"/>
      <c r="F46" s="50"/>
    </row>
    <row r="47" spans="2:6" ht="11.25">
      <c r="B47" s="49"/>
      <c r="C47" s="50"/>
      <c r="D47" s="50"/>
      <c r="E47" s="50"/>
      <c r="F47" s="50"/>
    </row>
    <row r="48" spans="2:6" ht="11.25">
      <c r="B48" s="49"/>
      <c r="C48" s="50"/>
      <c r="D48" s="50"/>
      <c r="E48" s="50"/>
      <c r="F48" s="50"/>
    </row>
    <row r="49" spans="2:6" ht="11.25">
      <c r="B49" s="49"/>
      <c r="C49" s="50"/>
      <c r="D49" s="50"/>
      <c r="E49" s="50"/>
      <c r="F49" s="50"/>
    </row>
    <row r="50" spans="2:6" ht="11.25">
      <c r="B50" s="49"/>
      <c r="C50" s="50"/>
      <c r="D50" s="50"/>
      <c r="E50" s="50"/>
      <c r="F50" s="50"/>
    </row>
    <row r="51" spans="2:6" ht="11.25">
      <c r="B51" s="49"/>
      <c r="C51" s="50"/>
      <c r="D51" s="50"/>
      <c r="E51" s="50"/>
      <c r="F51" s="50"/>
    </row>
    <row r="52" spans="2:6" ht="11.25">
      <c r="B52" s="49"/>
      <c r="C52" s="50"/>
      <c r="D52" s="50"/>
      <c r="E52" s="50"/>
      <c r="F52" s="50"/>
    </row>
    <row r="53" spans="2:6" ht="11.25">
      <c r="B53" s="49"/>
      <c r="C53" s="50"/>
      <c r="D53" s="50"/>
      <c r="E53" s="50"/>
      <c r="F53" s="50"/>
    </row>
    <row r="54" spans="2:6" ht="11.25">
      <c r="B54" s="49"/>
      <c r="C54" s="50"/>
      <c r="D54" s="50"/>
      <c r="E54" s="50"/>
      <c r="F54" s="50"/>
    </row>
    <row r="55" spans="2:6" ht="11.25">
      <c r="B55" s="49"/>
      <c r="C55" s="50"/>
      <c r="D55" s="50"/>
      <c r="E55" s="50"/>
      <c r="F55" s="50"/>
    </row>
    <row r="56" spans="2:6" ht="11.25">
      <c r="B56" s="49"/>
      <c r="C56" s="50"/>
      <c r="D56" s="50"/>
      <c r="E56" s="50"/>
      <c r="F56" s="50"/>
    </row>
    <row r="57" spans="2:6" ht="11.25">
      <c r="B57" s="49"/>
      <c r="C57" s="50"/>
      <c r="D57" s="50"/>
      <c r="E57" s="50"/>
      <c r="F57" s="50"/>
    </row>
    <row r="58" spans="2:6" ht="11.25">
      <c r="B58" s="49"/>
      <c r="C58" s="50"/>
      <c r="D58" s="50"/>
      <c r="E58" s="50"/>
      <c r="F58" s="50"/>
    </row>
    <row r="59" spans="2:6" ht="11.25">
      <c r="B59" s="49"/>
      <c r="C59" s="50"/>
      <c r="D59" s="50"/>
      <c r="E59" s="50"/>
      <c r="F59" s="50"/>
    </row>
    <row r="60" spans="2:6" ht="11.25">
      <c r="B60" s="49"/>
      <c r="C60" s="50"/>
      <c r="D60" s="50"/>
      <c r="E60" s="50"/>
      <c r="F60" s="50"/>
    </row>
    <row r="61" spans="2:6" ht="11.25">
      <c r="B61" s="49"/>
      <c r="C61" s="50"/>
      <c r="D61" s="50"/>
      <c r="E61" s="50"/>
      <c r="F61" s="50"/>
    </row>
    <row r="62" ht="11.25">
      <c r="B62" s="49"/>
    </row>
    <row r="63" ht="11.25">
      <c r="B63" s="49"/>
    </row>
    <row r="64" ht="11.25">
      <c r="B64" s="49"/>
    </row>
    <row r="65" ht="11.25">
      <c r="B65" s="49"/>
    </row>
    <row r="66" ht="11.25">
      <c r="B66" s="49"/>
    </row>
    <row r="67" ht="11.25">
      <c r="B67" s="49"/>
    </row>
    <row r="68" ht="11.25">
      <c r="B68" s="49"/>
    </row>
    <row r="69" ht="11.25">
      <c r="B69" s="49"/>
    </row>
    <row r="70" ht="11.25">
      <c r="B70" s="49"/>
    </row>
  </sheetData>
  <sheetProtection/>
  <mergeCells count="3">
    <mergeCell ref="A1:H1"/>
    <mergeCell ref="A28:A30"/>
    <mergeCell ref="E28:E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K1"/>
    </sheetView>
  </sheetViews>
  <sheetFormatPr defaultColWidth="12" defaultRowHeight="12.75"/>
  <cols>
    <col min="1" max="1" width="57.83203125" style="0" customWidth="1"/>
    <col min="2" max="2" width="13.16015625" style="0" customWidth="1"/>
    <col min="3" max="4" width="12.16015625" style="0" bestFit="1" customWidth="1"/>
    <col min="5" max="5" width="16.33203125" style="0" bestFit="1" customWidth="1"/>
    <col min="6" max="6" width="12.16015625" style="0" bestFit="1" customWidth="1"/>
    <col min="7" max="7" width="13.16015625" style="0" bestFit="1" customWidth="1"/>
    <col min="8" max="8" width="14.66015625" style="0" customWidth="1"/>
    <col min="9" max="9" width="13.66015625" style="0" customWidth="1"/>
    <col min="10" max="10" width="14.66015625" style="0" customWidth="1"/>
    <col min="11" max="11" width="15.66015625" style="0" customWidth="1"/>
  </cols>
  <sheetData>
    <row r="1" spans="1:11" ht="68.25" customHeight="1">
      <c r="A1" s="114" t="s">
        <v>294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01.25">
      <c r="A2" s="1" t="s">
        <v>272</v>
      </c>
      <c r="B2" s="1" t="s">
        <v>273</v>
      </c>
      <c r="C2" s="1" t="s">
        <v>274</v>
      </c>
      <c r="D2" s="1" t="s">
        <v>275</v>
      </c>
      <c r="E2" s="1" t="s">
        <v>276</v>
      </c>
      <c r="F2" s="1" t="s">
        <v>277</v>
      </c>
      <c r="G2" s="1" t="s">
        <v>278</v>
      </c>
      <c r="H2" s="1" t="s">
        <v>279</v>
      </c>
      <c r="I2" s="1" t="s">
        <v>280</v>
      </c>
      <c r="J2" s="1" t="s">
        <v>281</v>
      </c>
      <c r="K2" s="1" t="s">
        <v>282</v>
      </c>
    </row>
    <row r="3" spans="1:11" ht="12.75">
      <c r="A3" s="81"/>
      <c r="B3" s="82"/>
      <c r="C3" s="82"/>
      <c r="D3" s="83"/>
      <c r="E3" s="84"/>
      <c r="F3" s="83"/>
      <c r="G3" s="84"/>
      <c r="H3" s="84"/>
      <c r="I3" s="84"/>
      <c r="J3" s="84"/>
      <c r="K3" s="84"/>
    </row>
    <row r="4" spans="1:11" ht="12.75">
      <c r="A4" s="44" t="s">
        <v>283</v>
      </c>
      <c r="B4" s="85"/>
      <c r="C4" s="85"/>
      <c r="D4" s="86"/>
      <c r="E4" s="87">
        <v>0</v>
      </c>
      <c r="F4" s="86"/>
      <c r="G4" s="87">
        <v>0</v>
      </c>
      <c r="H4" s="87">
        <v>0</v>
      </c>
      <c r="I4" s="87">
        <v>0</v>
      </c>
      <c r="J4" s="87">
        <v>0</v>
      </c>
      <c r="K4" s="87">
        <v>0</v>
      </c>
    </row>
    <row r="5" spans="1:11" ht="12.75">
      <c r="A5" s="88" t="s">
        <v>284</v>
      </c>
      <c r="B5" s="85"/>
      <c r="C5" s="85"/>
      <c r="D5" s="86"/>
      <c r="E5" s="40"/>
      <c r="F5" s="86"/>
      <c r="G5" s="40"/>
      <c r="H5" s="40"/>
      <c r="I5" s="40"/>
      <c r="J5" s="40"/>
      <c r="K5" s="40">
        <v>0</v>
      </c>
    </row>
    <row r="6" spans="1:11" ht="12.75">
      <c r="A6" s="88" t="s">
        <v>285</v>
      </c>
      <c r="B6" s="85"/>
      <c r="C6" s="85"/>
      <c r="D6" s="86"/>
      <c r="E6" s="40"/>
      <c r="F6" s="86"/>
      <c r="G6" s="40"/>
      <c r="H6" s="40"/>
      <c r="I6" s="40"/>
      <c r="J6" s="40"/>
      <c r="K6" s="40">
        <v>0</v>
      </c>
    </row>
    <row r="7" spans="1:11" ht="12.75">
      <c r="A7" s="88" t="s">
        <v>286</v>
      </c>
      <c r="B7" s="85"/>
      <c r="C7" s="85"/>
      <c r="D7" s="86"/>
      <c r="E7" s="40"/>
      <c r="F7" s="86"/>
      <c r="G7" s="40"/>
      <c r="H7" s="40"/>
      <c r="I7" s="40"/>
      <c r="J7" s="40"/>
      <c r="K7" s="40">
        <v>0</v>
      </c>
    </row>
    <row r="8" spans="1:11" ht="12.75">
      <c r="A8" s="88" t="s">
        <v>287</v>
      </c>
      <c r="B8" s="85"/>
      <c r="C8" s="85"/>
      <c r="D8" s="86"/>
      <c r="E8" s="40"/>
      <c r="F8" s="86"/>
      <c r="G8" s="40"/>
      <c r="H8" s="40"/>
      <c r="I8" s="40"/>
      <c r="J8" s="40"/>
      <c r="K8" s="40">
        <v>0</v>
      </c>
    </row>
    <row r="9" spans="1:11" ht="12.75">
      <c r="A9" s="88"/>
      <c r="B9" s="85"/>
      <c r="C9" s="85"/>
      <c r="D9" s="86"/>
      <c r="E9" s="40"/>
      <c r="F9" s="86"/>
      <c r="G9" s="40"/>
      <c r="H9" s="40"/>
      <c r="I9" s="40"/>
      <c r="J9" s="40"/>
      <c r="K9" s="40"/>
    </row>
    <row r="10" spans="1:11" ht="12.75">
      <c r="A10" s="44" t="s">
        <v>288</v>
      </c>
      <c r="B10" s="85"/>
      <c r="C10" s="85"/>
      <c r="D10" s="86"/>
      <c r="E10" s="87">
        <v>0</v>
      </c>
      <c r="F10" s="86"/>
      <c r="G10" s="87">
        <v>0</v>
      </c>
      <c r="H10" s="87">
        <v>0</v>
      </c>
      <c r="I10" s="87">
        <v>0</v>
      </c>
      <c r="J10" s="87">
        <v>0</v>
      </c>
      <c r="K10" s="87">
        <v>0</v>
      </c>
    </row>
    <row r="11" spans="1:11" ht="12.75">
      <c r="A11" s="88" t="s">
        <v>289</v>
      </c>
      <c r="B11" s="89">
        <v>39597</v>
      </c>
      <c r="C11" s="89">
        <v>39693</v>
      </c>
      <c r="D11" s="89">
        <v>44076</v>
      </c>
      <c r="E11" s="90">
        <v>46000000</v>
      </c>
      <c r="F11" s="91">
        <v>144</v>
      </c>
      <c r="G11" s="90">
        <v>325400</v>
      </c>
      <c r="H11" s="92">
        <v>48131.15</v>
      </c>
      <c r="I11" s="92"/>
      <c r="J11" s="92">
        <v>42120000</v>
      </c>
      <c r="K11" s="92">
        <v>3878000</v>
      </c>
    </row>
    <row r="12" spans="1:11" ht="12.75">
      <c r="A12" s="88" t="s">
        <v>290</v>
      </c>
      <c r="B12" s="89">
        <v>41508</v>
      </c>
      <c r="C12" s="89">
        <v>41628</v>
      </c>
      <c r="D12" s="89">
        <v>47107</v>
      </c>
      <c r="E12" s="90">
        <v>60000000</v>
      </c>
      <c r="F12" s="91">
        <v>180</v>
      </c>
      <c r="G12" s="90">
        <v>337124.12</v>
      </c>
      <c r="H12" s="92">
        <v>332246.79</v>
      </c>
      <c r="I12" s="92"/>
      <c r="J12" s="92">
        <v>22579013.96</v>
      </c>
      <c r="K12" s="92">
        <v>37420986.04</v>
      </c>
    </row>
    <row r="13" spans="1:11" ht="12.75">
      <c r="A13" s="88" t="s">
        <v>291</v>
      </c>
      <c r="B13" s="89">
        <v>42731</v>
      </c>
      <c r="C13" s="89">
        <v>42731</v>
      </c>
      <c r="D13" s="89">
        <v>48184</v>
      </c>
      <c r="E13" s="90">
        <v>76023628.73</v>
      </c>
      <c r="F13" s="91">
        <v>174</v>
      </c>
      <c r="G13" s="90">
        <v>445023.88</v>
      </c>
      <c r="H13" s="92">
        <v>550012.21</v>
      </c>
      <c r="I13" s="92"/>
      <c r="J13" s="92">
        <v>10605113.85</v>
      </c>
      <c r="K13" s="92">
        <v>65418514.88</v>
      </c>
    </row>
    <row r="14" spans="1:11" ht="12.75">
      <c r="A14" s="88" t="s">
        <v>292</v>
      </c>
      <c r="B14" s="85"/>
      <c r="C14" s="85"/>
      <c r="D14" s="86"/>
      <c r="E14" s="40"/>
      <c r="F14" s="86"/>
      <c r="G14" s="40"/>
      <c r="H14" s="40"/>
      <c r="I14" s="40"/>
      <c r="J14" s="40"/>
      <c r="K14" s="40">
        <v>0</v>
      </c>
    </row>
    <row r="15" spans="1:11" ht="12.75">
      <c r="A15" s="88"/>
      <c r="B15" s="85"/>
      <c r="C15" s="85"/>
      <c r="D15" s="86"/>
      <c r="E15" s="40"/>
      <c r="F15" s="86"/>
      <c r="G15" s="40"/>
      <c r="H15" s="40"/>
      <c r="I15" s="40"/>
      <c r="J15" s="40"/>
      <c r="K15" s="40"/>
    </row>
    <row r="16" spans="1:11" ht="22.5">
      <c r="A16" s="44" t="s">
        <v>293</v>
      </c>
      <c r="B16" s="85"/>
      <c r="C16" s="85"/>
      <c r="D16" s="86"/>
      <c r="E16" s="87">
        <v>0</v>
      </c>
      <c r="F16" s="86"/>
      <c r="G16" s="87">
        <v>0</v>
      </c>
      <c r="H16" s="87">
        <v>0</v>
      </c>
      <c r="I16" s="87">
        <v>0</v>
      </c>
      <c r="J16" s="87">
        <v>0</v>
      </c>
      <c r="K16" s="87">
        <v>0</v>
      </c>
    </row>
    <row r="17" spans="1:11" ht="12.75">
      <c r="A17" s="47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20" spans="10:11" ht="12.75">
      <c r="J20" s="94"/>
      <c r="K20" s="94"/>
    </row>
    <row r="21" spans="10:11" ht="12.75">
      <c r="J21" s="94"/>
      <c r="K21" s="9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13" sqref="B13"/>
    </sheetView>
  </sheetViews>
  <sheetFormatPr defaultColWidth="12" defaultRowHeight="12.75"/>
  <cols>
    <col min="1" max="1" width="1.0078125" style="12" customWidth="1"/>
    <col min="2" max="2" width="90.83203125" style="12" customWidth="1"/>
    <col min="3" max="5" width="16.83203125" style="12" customWidth="1"/>
    <col min="6" max="16384" width="12" style="12" customWidth="1"/>
  </cols>
  <sheetData>
    <row r="1" spans="1:5" ht="12.75" customHeight="1">
      <c r="A1" s="104" t="s">
        <v>162</v>
      </c>
      <c r="B1" s="105"/>
      <c r="C1" s="105"/>
      <c r="D1" s="105"/>
      <c r="E1" s="106"/>
    </row>
    <row r="2" spans="1:5" ht="12.75" customHeight="1">
      <c r="A2" s="117"/>
      <c r="B2" s="118"/>
      <c r="C2" s="118"/>
      <c r="D2" s="118"/>
      <c r="E2" s="119"/>
    </row>
    <row r="3" spans="1:5" ht="12.75" customHeight="1">
      <c r="A3" s="117"/>
      <c r="B3" s="118"/>
      <c r="C3" s="118"/>
      <c r="D3" s="118"/>
      <c r="E3" s="119"/>
    </row>
    <row r="4" spans="1:5" ht="22.5" customHeight="1">
      <c r="A4" s="120"/>
      <c r="B4" s="121"/>
      <c r="C4" s="121"/>
      <c r="D4" s="121"/>
      <c r="E4" s="122"/>
    </row>
    <row r="5" spans="1:5" ht="22.5">
      <c r="A5" s="123" t="s">
        <v>0</v>
      </c>
      <c r="B5" s="124"/>
      <c r="C5" s="1" t="s">
        <v>163</v>
      </c>
      <c r="D5" s="1" t="s">
        <v>164</v>
      </c>
      <c r="E5" s="1" t="s">
        <v>165</v>
      </c>
    </row>
    <row r="6" spans="1:5" ht="4.5" customHeight="1">
      <c r="A6" s="51"/>
      <c r="B6" s="52"/>
      <c r="C6" s="2"/>
      <c r="D6" s="2"/>
      <c r="E6" s="2"/>
    </row>
    <row r="7" spans="1:5" ht="11.25">
      <c r="A7" s="53"/>
      <c r="B7" s="54" t="s">
        <v>166</v>
      </c>
      <c r="C7" s="4">
        <f>SUM(C8:C10)</f>
        <v>0</v>
      </c>
      <c r="D7" s="4">
        <f>SUM(D8:D10)</f>
        <v>13109758.120000001</v>
      </c>
      <c r="E7" s="4">
        <f>SUM(E8:E10)</f>
        <v>12948371.08</v>
      </c>
    </row>
    <row r="8" spans="1:5" ht="11.25">
      <c r="A8" s="53"/>
      <c r="B8" s="7" t="s">
        <v>167</v>
      </c>
      <c r="C8" s="6">
        <v>0</v>
      </c>
      <c r="D8" s="6">
        <v>4595696.56</v>
      </c>
      <c r="E8" s="6">
        <v>4434309.52</v>
      </c>
    </row>
    <row r="9" spans="1:5" ht="11.25">
      <c r="A9" s="53"/>
      <c r="B9" s="7" t="s">
        <v>168</v>
      </c>
      <c r="C9" s="6">
        <v>0</v>
      </c>
      <c r="D9" s="6">
        <v>8514061.56</v>
      </c>
      <c r="E9" s="6">
        <v>8514061.56</v>
      </c>
    </row>
    <row r="10" spans="1:5" ht="11.25">
      <c r="A10" s="53"/>
      <c r="B10" s="7" t="s">
        <v>169</v>
      </c>
      <c r="C10" s="6"/>
      <c r="D10" s="6"/>
      <c r="E10" s="6"/>
    </row>
    <row r="11" spans="1:5" ht="4.5" customHeight="1">
      <c r="A11" s="53"/>
      <c r="B11" s="55"/>
      <c r="C11" s="6"/>
      <c r="D11" s="6"/>
      <c r="E11" s="6"/>
    </row>
    <row r="12" spans="1:6" ht="12.75">
      <c r="A12" s="53"/>
      <c r="B12" s="54" t="s">
        <v>170</v>
      </c>
      <c r="C12" s="4">
        <f>SUM(C13:C14)</f>
        <v>0</v>
      </c>
      <c r="D12" s="4">
        <f>SUM(D13:D14)</f>
        <v>115671857.63</v>
      </c>
      <c r="E12" s="4">
        <f>SUM(E13:E14)</f>
        <v>115411691.41</v>
      </c>
      <c r="F12" s="56"/>
    </row>
    <row r="13" spans="1:5" ht="11.25">
      <c r="A13" s="53"/>
      <c r="B13" s="7" t="s">
        <v>171</v>
      </c>
      <c r="C13" s="6">
        <v>0</v>
      </c>
      <c r="D13" s="6">
        <v>27261473.39</v>
      </c>
      <c r="E13" s="6">
        <v>27107193.39</v>
      </c>
    </row>
    <row r="14" spans="1:5" ht="11.25">
      <c r="A14" s="53"/>
      <c r="B14" s="7" t="s">
        <v>172</v>
      </c>
      <c r="C14" s="6">
        <v>0</v>
      </c>
      <c r="D14" s="6">
        <v>88410384.24</v>
      </c>
      <c r="E14" s="6">
        <v>88304498.02</v>
      </c>
    </row>
    <row r="15" spans="1:5" ht="4.5" customHeight="1">
      <c r="A15" s="53"/>
      <c r="B15" s="55"/>
      <c r="C15" s="6"/>
      <c r="D15" s="6"/>
      <c r="E15" s="6"/>
    </row>
    <row r="16" spans="1:6" ht="12.75">
      <c r="A16" s="53"/>
      <c r="B16" s="54" t="s">
        <v>173</v>
      </c>
      <c r="C16" s="57"/>
      <c r="D16" s="4">
        <f>SUM(D17:D18)</f>
        <v>0</v>
      </c>
      <c r="E16" s="4">
        <f>SUM(E17:E18)</f>
        <v>0</v>
      </c>
      <c r="F16" s="56"/>
    </row>
    <row r="17" spans="1:5" ht="11.25">
      <c r="A17" s="53"/>
      <c r="B17" s="7" t="s">
        <v>174</v>
      </c>
      <c r="C17" s="57"/>
      <c r="D17" s="6">
        <v>0</v>
      </c>
      <c r="E17" s="6">
        <v>0</v>
      </c>
    </row>
    <row r="18" spans="1:5" ht="11.25">
      <c r="A18" s="53"/>
      <c r="B18" s="7" t="s">
        <v>175</v>
      </c>
      <c r="C18" s="57"/>
      <c r="D18" s="6"/>
      <c r="E18" s="6"/>
    </row>
    <row r="19" spans="1:5" ht="11.25">
      <c r="A19" s="53"/>
      <c r="B19" s="55"/>
      <c r="C19" s="6"/>
      <c r="D19" s="6"/>
      <c r="E19" s="6"/>
    </row>
    <row r="20" spans="1:5" ht="11.25">
      <c r="A20" s="53"/>
      <c r="B20" s="54" t="s">
        <v>176</v>
      </c>
      <c r="C20" s="4">
        <f>C7-C12</f>
        <v>0</v>
      </c>
      <c r="D20" s="4">
        <f>D7-D12+D16</f>
        <v>-102562099.50999999</v>
      </c>
      <c r="E20" s="4">
        <f>E7-E12+E16</f>
        <v>-102463320.33</v>
      </c>
    </row>
    <row r="21" spans="1:5" ht="11.25">
      <c r="A21" s="53"/>
      <c r="B21" s="54" t="s">
        <v>177</v>
      </c>
      <c r="C21" s="4">
        <f>C20-C41</f>
        <v>0</v>
      </c>
      <c r="D21" s="4">
        <f>D20-D41</f>
        <v>-102562099.50999999</v>
      </c>
      <c r="E21" s="4">
        <f>E20-E41</f>
        <v>-102463320.33</v>
      </c>
    </row>
    <row r="22" spans="1:5" ht="22.5">
      <c r="A22" s="53"/>
      <c r="B22" s="54" t="s">
        <v>178</v>
      </c>
      <c r="C22" s="4">
        <f>C21</f>
        <v>0</v>
      </c>
      <c r="D22" s="4">
        <f>D21-D16</f>
        <v>-102562099.50999999</v>
      </c>
      <c r="E22" s="4">
        <f>E21-E16</f>
        <v>-102463320.33</v>
      </c>
    </row>
    <row r="23" spans="1:5" ht="11.25">
      <c r="A23" s="53"/>
      <c r="B23" s="55"/>
      <c r="C23" s="6"/>
      <c r="D23" s="6"/>
      <c r="E23" s="6"/>
    </row>
    <row r="24" spans="1:5" ht="11.25">
      <c r="A24" s="123" t="s">
        <v>179</v>
      </c>
      <c r="B24" s="124"/>
      <c r="C24" s="58" t="s">
        <v>180</v>
      </c>
      <c r="D24" s="58" t="s">
        <v>164</v>
      </c>
      <c r="E24" s="58" t="s">
        <v>181</v>
      </c>
    </row>
    <row r="25" spans="1:5" ht="11.25">
      <c r="A25" s="53"/>
      <c r="B25" s="55"/>
      <c r="C25" s="6"/>
      <c r="D25" s="6"/>
      <c r="E25" s="6"/>
    </row>
    <row r="26" spans="1:5" ht="11.25">
      <c r="A26" s="53"/>
      <c r="B26" s="54" t="s">
        <v>182</v>
      </c>
      <c r="C26" s="4">
        <f>SUM(C27:C28)</f>
        <v>0</v>
      </c>
      <c r="D26" s="4">
        <f>SUM(D27:D28)</f>
        <v>0</v>
      </c>
      <c r="E26" s="4">
        <f>SUM(E27:E28)</f>
        <v>0</v>
      </c>
    </row>
    <row r="27" spans="1:5" ht="11.25">
      <c r="A27" s="53"/>
      <c r="B27" s="7" t="s">
        <v>183</v>
      </c>
      <c r="C27" s="6">
        <v>0</v>
      </c>
      <c r="D27" s="6">
        <v>0</v>
      </c>
      <c r="E27" s="6">
        <v>0</v>
      </c>
    </row>
    <row r="28" spans="1:5" ht="11.25">
      <c r="A28" s="53"/>
      <c r="B28" s="7" t="s">
        <v>184</v>
      </c>
      <c r="C28" s="6">
        <v>0</v>
      </c>
      <c r="D28" s="6">
        <v>0</v>
      </c>
      <c r="E28" s="6">
        <v>0</v>
      </c>
    </row>
    <row r="29" spans="1:5" ht="11.25">
      <c r="A29" s="53"/>
      <c r="B29" s="55"/>
      <c r="C29" s="6"/>
      <c r="D29" s="6"/>
      <c r="E29" s="6"/>
    </row>
    <row r="30" spans="1:5" ht="11.25">
      <c r="A30" s="53"/>
      <c r="B30" s="54" t="s">
        <v>185</v>
      </c>
      <c r="C30" s="4">
        <f>C22+C26</f>
        <v>0</v>
      </c>
      <c r="D30" s="4">
        <f>D22+D26</f>
        <v>-102562099.50999999</v>
      </c>
      <c r="E30" s="4">
        <f>E22+E26</f>
        <v>-102463320.33</v>
      </c>
    </row>
    <row r="31" spans="1:5" ht="11.25">
      <c r="A31" s="53"/>
      <c r="B31" s="55"/>
      <c r="C31" s="6"/>
      <c r="D31" s="6"/>
      <c r="E31" s="6"/>
    </row>
    <row r="32" spans="1:5" ht="22.5">
      <c r="A32" s="125" t="s">
        <v>179</v>
      </c>
      <c r="B32" s="125"/>
      <c r="C32" s="59" t="s">
        <v>186</v>
      </c>
      <c r="D32" s="58" t="s">
        <v>164</v>
      </c>
      <c r="E32" s="59" t="s">
        <v>187</v>
      </c>
    </row>
    <row r="33" spans="1:5" ht="11.25">
      <c r="A33" s="53"/>
      <c r="B33" s="60"/>
      <c r="C33" s="6"/>
      <c r="D33" s="6"/>
      <c r="E33" s="6"/>
    </row>
    <row r="34" spans="1:5" ht="11.25">
      <c r="A34" s="53"/>
      <c r="B34" s="61" t="s">
        <v>188</v>
      </c>
      <c r="C34" s="4">
        <f>SUM(C35:C36)</f>
        <v>0</v>
      </c>
      <c r="D34" s="4">
        <f>SUM(D35:D36)</f>
        <v>0</v>
      </c>
      <c r="E34" s="4">
        <f>SUM(E35:E36)</f>
        <v>0</v>
      </c>
    </row>
    <row r="35" spans="1:5" ht="11.25">
      <c r="A35" s="53"/>
      <c r="B35" s="7" t="s">
        <v>189</v>
      </c>
      <c r="C35" s="6"/>
      <c r="D35" s="6"/>
      <c r="E35" s="6"/>
    </row>
    <row r="36" spans="1:5" ht="11.25">
      <c r="A36" s="53"/>
      <c r="B36" s="7" t="s">
        <v>190</v>
      </c>
      <c r="C36" s="6"/>
      <c r="D36" s="6"/>
      <c r="E36" s="6"/>
    </row>
    <row r="37" spans="1:5" ht="11.25">
      <c r="A37" s="53"/>
      <c r="B37" s="61" t="s">
        <v>191</v>
      </c>
      <c r="C37" s="4">
        <f>SUM(C38:C39)</f>
        <v>0</v>
      </c>
      <c r="D37" s="4">
        <f>SUM(D38:D39)</f>
        <v>0</v>
      </c>
      <c r="E37" s="4">
        <f>SUM(E38:E39)</f>
        <v>0</v>
      </c>
    </row>
    <row r="38" spans="1:5" ht="11.25">
      <c r="A38" s="53"/>
      <c r="B38" s="7" t="s">
        <v>192</v>
      </c>
      <c r="C38" s="6">
        <v>0</v>
      </c>
      <c r="D38" s="6">
        <v>0</v>
      </c>
      <c r="E38" s="6">
        <v>0</v>
      </c>
    </row>
    <row r="39" spans="1:5" ht="11.25">
      <c r="A39" s="53"/>
      <c r="B39" s="7" t="s">
        <v>193</v>
      </c>
      <c r="C39" s="6">
        <v>0</v>
      </c>
      <c r="D39" s="6">
        <v>0</v>
      </c>
      <c r="E39" s="6">
        <v>0</v>
      </c>
    </row>
    <row r="40" spans="1:5" ht="11.25">
      <c r="A40" s="53"/>
      <c r="B40" s="60"/>
      <c r="C40" s="6"/>
      <c r="D40" s="6"/>
      <c r="E40" s="6"/>
    </row>
    <row r="41" spans="1:5" ht="11.25">
      <c r="A41" s="53"/>
      <c r="B41" s="61" t="s">
        <v>194</v>
      </c>
      <c r="C41" s="4">
        <f>C34-C37</f>
        <v>0</v>
      </c>
      <c r="D41" s="4">
        <f>D34-D37</f>
        <v>0</v>
      </c>
      <c r="E41" s="4">
        <f>E34-E37</f>
        <v>0</v>
      </c>
    </row>
    <row r="42" spans="1:5" ht="11.25">
      <c r="A42" s="53"/>
      <c r="B42" s="61"/>
      <c r="C42" s="4"/>
      <c r="D42" s="4"/>
      <c r="E42" s="4"/>
    </row>
    <row r="43" spans="1:5" ht="22.5">
      <c r="A43" s="125" t="s">
        <v>179</v>
      </c>
      <c r="B43" s="125"/>
      <c r="C43" s="59" t="s">
        <v>186</v>
      </c>
      <c r="D43" s="58" t="s">
        <v>164</v>
      </c>
      <c r="E43" s="59" t="s">
        <v>187</v>
      </c>
    </row>
    <row r="44" spans="1:5" ht="11.25">
      <c r="A44" s="53"/>
      <c r="B44" s="60"/>
      <c r="C44" s="6"/>
      <c r="D44" s="6"/>
      <c r="E44" s="6"/>
    </row>
    <row r="45" spans="1:5" ht="11.25">
      <c r="A45" s="53"/>
      <c r="B45" s="60" t="s">
        <v>195</v>
      </c>
      <c r="C45" s="6">
        <v>0</v>
      </c>
      <c r="D45" s="6">
        <v>4595696.56</v>
      </c>
      <c r="E45" s="6">
        <v>4434309.52</v>
      </c>
    </row>
    <row r="46" spans="1:5" ht="11.25">
      <c r="A46" s="53"/>
      <c r="B46" s="60" t="s">
        <v>196</v>
      </c>
      <c r="C46" s="6">
        <f>C47-C48</f>
        <v>0</v>
      </c>
      <c r="D46" s="6">
        <f>D47-D48</f>
        <v>0</v>
      </c>
      <c r="E46" s="6">
        <f>E47-E48</f>
        <v>0</v>
      </c>
    </row>
    <row r="47" spans="1:5" ht="11.25">
      <c r="A47" s="53"/>
      <c r="B47" s="16" t="s">
        <v>189</v>
      </c>
      <c r="C47" s="6"/>
      <c r="D47" s="6"/>
      <c r="E47" s="6"/>
    </row>
    <row r="48" spans="1:5" ht="11.25">
      <c r="A48" s="53"/>
      <c r="B48" s="16" t="s">
        <v>192</v>
      </c>
      <c r="C48" s="6">
        <v>0</v>
      </c>
      <c r="D48" s="6">
        <v>0</v>
      </c>
      <c r="E48" s="6">
        <v>0</v>
      </c>
    </row>
    <row r="49" spans="1:5" ht="11.25">
      <c r="A49" s="53"/>
      <c r="B49" s="60"/>
      <c r="C49" s="6"/>
      <c r="D49" s="6"/>
      <c r="E49" s="6"/>
    </row>
    <row r="50" spans="1:5" ht="11.25">
      <c r="A50" s="53"/>
      <c r="B50" s="60" t="s">
        <v>171</v>
      </c>
      <c r="C50" s="6">
        <v>0</v>
      </c>
      <c r="D50" s="6">
        <v>27261473.39</v>
      </c>
      <c r="E50" s="6">
        <v>27107193.39</v>
      </c>
    </row>
    <row r="51" spans="1:5" ht="11.25">
      <c r="A51" s="53"/>
      <c r="B51" s="60"/>
      <c r="C51" s="6"/>
      <c r="D51" s="6"/>
      <c r="E51" s="6"/>
    </row>
    <row r="52" spans="1:5" ht="11.25">
      <c r="A52" s="53"/>
      <c r="B52" s="60" t="s">
        <v>174</v>
      </c>
      <c r="C52" s="57"/>
      <c r="D52" s="6">
        <v>0</v>
      </c>
      <c r="E52" s="6">
        <v>0</v>
      </c>
    </row>
    <row r="53" spans="1:5" ht="11.25">
      <c r="A53" s="53"/>
      <c r="B53" s="60"/>
      <c r="C53" s="6"/>
      <c r="D53" s="6"/>
      <c r="E53" s="6"/>
    </row>
    <row r="54" spans="1:5" ht="11.25">
      <c r="A54" s="53"/>
      <c r="B54" s="61" t="s">
        <v>197</v>
      </c>
      <c r="C54" s="4">
        <f>C45+C46-C50</f>
        <v>0</v>
      </c>
      <c r="D54" s="4">
        <f>D45+D46-D50+D52</f>
        <v>-22665776.830000002</v>
      </c>
      <c r="E54" s="4">
        <f>E45+E46-E50+E52</f>
        <v>-22672883.87</v>
      </c>
    </row>
    <row r="55" spans="1:5" ht="11.25">
      <c r="A55" s="53"/>
      <c r="B55" s="54" t="s">
        <v>198</v>
      </c>
      <c r="C55" s="4">
        <f>C54-C46</f>
        <v>0</v>
      </c>
      <c r="D55" s="4">
        <f>D54-D46</f>
        <v>-22665776.830000002</v>
      </c>
      <c r="E55" s="4">
        <f>E54-E46</f>
        <v>-22672883.87</v>
      </c>
    </row>
    <row r="56" spans="1:5" ht="11.25">
      <c r="A56" s="53"/>
      <c r="B56" s="60"/>
      <c r="C56" s="6"/>
      <c r="D56" s="6"/>
      <c r="E56" s="6"/>
    </row>
    <row r="57" spans="1:5" ht="22.5">
      <c r="A57" s="125" t="s">
        <v>179</v>
      </c>
      <c r="B57" s="125"/>
      <c r="C57" s="59" t="s">
        <v>186</v>
      </c>
      <c r="D57" s="58" t="s">
        <v>164</v>
      </c>
      <c r="E57" s="59" t="s">
        <v>187</v>
      </c>
    </row>
    <row r="58" spans="1:5" ht="11.25">
      <c r="A58" s="53"/>
      <c r="B58" s="60"/>
      <c r="C58" s="6"/>
      <c r="D58" s="6"/>
      <c r="E58" s="6"/>
    </row>
    <row r="59" spans="1:5" ht="11.25">
      <c r="A59" s="53"/>
      <c r="B59" s="60" t="s">
        <v>168</v>
      </c>
      <c r="C59" s="6">
        <v>0</v>
      </c>
      <c r="D59" s="6">
        <v>8514061.56</v>
      </c>
      <c r="E59" s="6">
        <v>8514061.56</v>
      </c>
    </row>
    <row r="60" spans="1:5" ht="11.25">
      <c r="A60" s="53"/>
      <c r="B60" s="60" t="s">
        <v>199</v>
      </c>
      <c r="C60" s="6">
        <f>C61-C62</f>
        <v>0</v>
      </c>
      <c r="D60" s="6">
        <f>D61-D62</f>
        <v>0</v>
      </c>
      <c r="E60" s="6">
        <f>E61-E62</f>
        <v>0</v>
      </c>
    </row>
    <row r="61" spans="1:5" ht="11.25">
      <c r="A61" s="53"/>
      <c r="B61" s="16" t="s">
        <v>190</v>
      </c>
      <c r="C61" s="6"/>
      <c r="D61" s="6"/>
      <c r="E61" s="6"/>
    </row>
    <row r="62" spans="1:5" ht="11.25">
      <c r="A62" s="53"/>
      <c r="B62" s="16" t="s">
        <v>193</v>
      </c>
      <c r="C62" s="6">
        <v>0</v>
      </c>
      <c r="D62" s="6">
        <v>0</v>
      </c>
      <c r="E62" s="6">
        <v>0</v>
      </c>
    </row>
    <row r="63" spans="1:5" ht="11.25">
      <c r="A63" s="53"/>
      <c r="B63" s="60"/>
      <c r="C63" s="6"/>
      <c r="D63" s="6"/>
      <c r="E63" s="6"/>
    </row>
    <row r="64" spans="1:5" ht="11.25">
      <c r="A64" s="53"/>
      <c r="B64" s="60" t="s">
        <v>200</v>
      </c>
      <c r="C64" s="6">
        <v>0</v>
      </c>
      <c r="D64" s="6">
        <v>88410384.24</v>
      </c>
      <c r="E64" s="6">
        <v>88304498.02</v>
      </c>
    </row>
    <row r="65" spans="1:5" ht="11.25">
      <c r="A65" s="53"/>
      <c r="B65" s="60"/>
      <c r="C65" s="6"/>
      <c r="D65" s="6"/>
      <c r="E65" s="6"/>
    </row>
    <row r="66" spans="1:5" ht="11.25">
      <c r="A66" s="53"/>
      <c r="B66" s="60" t="s">
        <v>175</v>
      </c>
      <c r="C66" s="57"/>
      <c r="D66" s="6"/>
      <c r="E66" s="6"/>
    </row>
    <row r="67" spans="1:5" ht="11.25">
      <c r="A67" s="53"/>
      <c r="B67" s="60"/>
      <c r="C67" s="6"/>
      <c r="D67" s="6"/>
      <c r="E67" s="6"/>
    </row>
    <row r="68" spans="1:5" ht="11.25">
      <c r="A68" s="53"/>
      <c r="B68" s="61" t="s">
        <v>201</v>
      </c>
      <c r="C68" s="4">
        <f>C59+C60-C64</f>
        <v>0</v>
      </c>
      <c r="D68" s="4">
        <f>D59+D60-D64-D66</f>
        <v>-79896322.67999999</v>
      </c>
      <c r="E68" s="4">
        <f>E59+E60-E64-E66</f>
        <v>-79790436.46</v>
      </c>
    </row>
    <row r="69" spans="1:5" ht="11.25">
      <c r="A69" s="53"/>
      <c r="B69" s="61" t="s">
        <v>202</v>
      </c>
      <c r="C69" s="4">
        <f>C68-C60</f>
        <v>0</v>
      </c>
      <c r="D69" s="4">
        <f>D68-D60</f>
        <v>-79896322.67999999</v>
      </c>
      <c r="E69" s="4">
        <f>E68-E60</f>
        <v>-79790436.46</v>
      </c>
    </row>
    <row r="70" spans="1:5" ht="11.25">
      <c r="A70" s="62"/>
      <c r="B70" s="63"/>
      <c r="C70" s="64"/>
      <c r="D70" s="64"/>
      <c r="E70" s="64"/>
    </row>
  </sheetData>
  <sheetProtection/>
  <mergeCells count="6">
    <mergeCell ref="A1:E4"/>
    <mergeCell ref="A5:B5"/>
    <mergeCell ref="A24:B24"/>
    <mergeCell ref="A32:B32"/>
    <mergeCell ref="A43:B43"/>
    <mergeCell ref="A57:B5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24" sqref="A24"/>
    </sheetView>
  </sheetViews>
  <sheetFormatPr defaultColWidth="12" defaultRowHeight="12.75"/>
  <cols>
    <col min="1" max="1" width="54.66015625" style="12" customWidth="1"/>
    <col min="2" max="2" width="17.83203125" style="12" bestFit="1" customWidth="1"/>
    <col min="3" max="3" width="16.83203125" style="12" customWidth="1"/>
    <col min="4" max="4" width="18.66015625" style="12" customWidth="1"/>
    <col min="5" max="5" width="18.5" style="12" customWidth="1"/>
    <col min="6" max="6" width="18.33203125" style="12" customWidth="1"/>
    <col min="7" max="7" width="19.5" style="12" customWidth="1"/>
    <col min="8" max="8" width="12" style="12" customWidth="1"/>
    <col min="9" max="9" width="13.66015625" style="12" bestFit="1" customWidth="1"/>
    <col min="10" max="16384" width="12" style="12" customWidth="1"/>
  </cols>
  <sheetData>
    <row r="1" spans="1:7" ht="63" customHeight="1">
      <c r="A1" s="126" t="s">
        <v>203</v>
      </c>
      <c r="B1" s="108"/>
      <c r="C1" s="108"/>
      <c r="D1" s="108"/>
      <c r="E1" s="108"/>
      <c r="F1" s="108"/>
      <c r="G1" s="109"/>
    </row>
    <row r="2" spans="1:7" ht="11.25">
      <c r="A2" s="65"/>
      <c r="B2" s="127" t="s">
        <v>204</v>
      </c>
      <c r="C2" s="127"/>
      <c r="D2" s="127"/>
      <c r="E2" s="127"/>
      <c r="F2" s="127"/>
      <c r="G2" s="66"/>
    </row>
    <row r="3" spans="1:7" ht="22.5">
      <c r="A3" s="67" t="s">
        <v>0</v>
      </c>
      <c r="B3" s="68" t="s">
        <v>205</v>
      </c>
      <c r="C3" s="35" t="s">
        <v>206</v>
      </c>
      <c r="D3" s="68" t="s">
        <v>207</v>
      </c>
      <c r="E3" s="68" t="s">
        <v>164</v>
      </c>
      <c r="F3" s="68" t="s">
        <v>208</v>
      </c>
      <c r="G3" s="67" t="s">
        <v>209</v>
      </c>
    </row>
    <row r="4" spans="1:7" ht="4.5" customHeight="1">
      <c r="A4" s="69"/>
      <c r="B4" s="2"/>
      <c r="C4" s="2"/>
      <c r="D4" s="2"/>
      <c r="E4" s="2"/>
      <c r="F4" s="2"/>
      <c r="G4" s="2"/>
    </row>
    <row r="5" spans="1:7" ht="11.25">
      <c r="A5" s="70" t="s">
        <v>210</v>
      </c>
      <c r="B5" s="6"/>
      <c r="C5" s="6"/>
      <c r="D5" s="6"/>
      <c r="E5" s="6"/>
      <c r="F5" s="6"/>
      <c r="G5" s="6"/>
    </row>
    <row r="6" spans="1:7" ht="15">
      <c r="A6" s="71" t="s">
        <v>211</v>
      </c>
      <c r="B6" s="95">
        <v>105612000</v>
      </c>
      <c r="C6" s="99">
        <v>0</v>
      </c>
      <c r="D6" s="99">
        <f>B6+C6</f>
        <v>105612000</v>
      </c>
      <c r="E6" s="99">
        <v>85875531.69</v>
      </c>
      <c r="F6" s="99">
        <v>85877315.69</v>
      </c>
      <c r="G6" s="99">
        <f>F6-B6</f>
        <v>-19734684.310000002</v>
      </c>
    </row>
    <row r="7" spans="1:7" ht="15">
      <c r="A7" s="71" t="s">
        <v>212</v>
      </c>
      <c r="B7" s="95">
        <v>0</v>
      </c>
      <c r="C7" s="99">
        <v>0</v>
      </c>
      <c r="D7" s="99">
        <f aca="true" t="shared" si="0" ref="D7:D36">B7+C7</f>
        <v>0</v>
      </c>
      <c r="E7" s="99">
        <v>0</v>
      </c>
      <c r="F7" s="99">
        <v>0</v>
      </c>
      <c r="G7" s="99">
        <f aca="true" t="shared" si="1" ref="G7:G12">F7-B7</f>
        <v>0</v>
      </c>
    </row>
    <row r="8" spans="1:7" ht="15">
      <c r="A8" s="71" t="s">
        <v>213</v>
      </c>
      <c r="B8" s="95">
        <v>0</v>
      </c>
      <c r="C8" s="99">
        <v>0</v>
      </c>
      <c r="D8" s="99">
        <f t="shared" si="0"/>
        <v>0</v>
      </c>
      <c r="E8" s="99">
        <v>0</v>
      </c>
      <c r="F8" s="99">
        <v>0</v>
      </c>
      <c r="G8" s="99">
        <f t="shared" si="1"/>
        <v>0</v>
      </c>
    </row>
    <row r="9" spans="1:7" ht="15">
      <c r="A9" s="71" t="s">
        <v>214</v>
      </c>
      <c r="B9" s="95">
        <v>89403600</v>
      </c>
      <c r="C9" s="99">
        <v>0</v>
      </c>
      <c r="D9" s="99">
        <f t="shared" si="0"/>
        <v>89403600</v>
      </c>
      <c r="E9" s="99">
        <v>46543518.79</v>
      </c>
      <c r="F9" s="99">
        <v>44552837.67</v>
      </c>
      <c r="G9" s="99">
        <f t="shared" si="1"/>
        <v>-44850762.33</v>
      </c>
    </row>
    <row r="10" spans="1:7" ht="15">
      <c r="A10" s="71" t="s">
        <v>215</v>
      </c>
      <c r="B10" s="95">
        <v>9890400</v>
      </c>
      <c r="C10" s="99">
        <v>0</v>
      </c>
      <c r="D10" s="99">
        <f t="shared" si="0"/>
        <v>9890400</v>
      </c>
      <c r="E10" s="99">
        <v>8228220.45</v>
      </c>
      <c r="F10" s="99">
        <v>8228220.45</v>
      </c>
      <c r="G10" s="99">
        <f t="shared" si="1"/>
        <v>-1662179.5499999998</v>
      </c>
    </row>
    <row r="11" spans="1:7" ht="15">
      <c r="A11" s="71" t="s">
        <v>216</v>
      </c>
      <c r="B11" s="95">
        <v>34944000</v>
      </c>
      <c r="C11" s="99">
        <v>910945.46</v>
      </c>
      <c r="D11" s="99">
        <f t="shared" si="0"/>
        <v>35854945.46</v>
      </c>
      <c r="E11" s="99">
        <v>18036322.42</v>
      </c>
      <c r="F11" s="99">
        <v>17854482.76</v>
      </c>
      <c r="G11" s="99">
        <f t="shared" si="1"/>
        <v>-17089517.24</v>
      </c>
    </row>
    <row r="12" spans="1:7" ht="15">
      <c r="A12" s="71" t="s">
        <v>217</v>
      </c>
      <c r="B12" s="95">
        <v>0</v>
      </c>
      <c r="C12" s="99">
        <v>0</v>
      </c>
      <c r="D12" s="99">
        <f t="shared" si="0"/>
        <v>0</v>
      </c>
      <c r="E12" s="99">
        <v>0</v>
      </c>
      <c r="F12" s="99">
        <v>0</v>
      </c>
      <c r="G12" s="99">
        <f t="shared" si="1"/>
        <v>0</v>
      </c>
    </row>
    <row r="13" spans="1:9" ht="14.25">
      <c r="A13" s="71" t="s">
        <v>218</v>
      </c>
      <c r="B13" s="96">
        <f aca="true" t="shared" si="2" ref="B13:G13">SUM(B14:B24)</f>
        <v>299842413.81</v>
      </c>
      <c r="C13" s="99">
        <v>0</v>
      </c>
      <c r="D13" s="99">
        <f t="shared" si="2"/>
        <v>299842413.81</v>
      </c>
      <c r="E13" s="100">
        <f t="shared" si="2"/>
        <v>262334132.57</v>
      </c>
      <c r="F13" s="100">
        <f t="shared" si="2"/>
        <v>262334132.57</v>
      </c>
      <c r="G13" s="99">
        <f t="shared" si="2"/>
        <v>-37508281.24000001</v>
      </c>
      <c r="I13" s="97" t="s">
        <v>295</v>
      </c>
    </row>
    <row r="14" spans="1:7" ht="15">
      <c r="A14" s="72" t="s">
        <v>219</v>
      </c>
      <c r="B14" s="95">
        <v>299842413.81</v>
      </c>
      <c r="C14" s="99">
        <v>0</v>
      </c>
      <c r="D14" s="99">
        <f t="shared" si="0"/>
        <v>299842413.81</v>
      </c>
      <c r="E14" s="100">
        <v>262334132.57</v>
      </c>
      <c r="F14" s="100">
        <v>262334132.57</v>
      </c>
      <c r="G14" s="99">
        <f aca="true" t="shared" si="3" ref="G14:G24">F14-B14</f>
        <v>-37508281.24000001</v>
      </c>
    </row>
    <row r="15" spans="1:7" ht="14.25">
      <c r="A15" s="72" t="s">
        <v>220</v>
      </c>
      <c r="B15" s="96"/>
      <c r="C15" s="99"/>
      <c r="D15" s="99">
        <f t="shared" si="0"/>
        <v>0</v>
      </c>
      <c r="E15" s="99"/>
      <c r="F15" s="99"/>
      <c r="G15" s="99">
        <f t="shared" si="3"/>
        <v>0</v>
      </c>
    </row>
    <row r="16" spans="1:7" ht="14.25">
      <c r="A16" s="72" t="s">
        <v>221</v>
      </c>
      <c r="B16" s="96"/>
      <c r="C16" s="99"/>
      <c r="D16" s="99">
        <f t="shared" si="0"/>
        <v>0</v>
      </c>
      <c r="E16" s="99"/>
      <c r="F16" s="99"/>
      <c r="G16" s="99">
        <f t="shared" si="3"/>
        <v>0</v>
      </c>
    </row>
    <row r="17" spans="1:7" ht="14.25">
      <c r="A17" s="72" t="s">
        <v>222</v>
      </c>
      <c r="B17" s="96"/>
      <c r="C17" s="99"/>
      <c r="D17" s="99">
        <f t="shared" si="0"/>
        <v>0</v>
      </c>
      <c r="E17" s="99"/>
      <c r="F17" s="99"/>
      <c r="G17" s="99">
        <f t="shared" si="3"/>
        <v>0</v>
      </c>
    </row>
    <row r="18" spans="1:7" ht="14.25">
      <c r="A18" s="72" t="s">
        <v>223</v>
      </c>
      <c r="B18" s="96"/>
      <c r="C18" s="99"/>
      <c r="D18" s="99">
        <f t="shared" si="0"/>
        <v>0</v>
      </c>
      <c r="E18" s="99"/>
      <c r="F18" s="99"/>
      <c r="G18" s="99">
        <f t="shared" si="3"/>
        <v>0</v>
      </c>
    </row>
    <row r="19" spans="1:7" ht="14.25">
      <c r="A19" s="72" t="s">
        <v>224</v>
      </c>
      <c r="B19" s="96"/>
      <c r="C19" s="99"/>
      <c r="D19" s="99">
        <f t="shared" si="0"/>
        <v>0</v>
      </c>
      <c r="E19" s="99"/>
      <c r="F19" s="99"/>
      <c r="G19" s="99">
        <f t="shared" si="3"/>
        <v>0</v>
      </c>
    </row>
    <row r="20" spans="1:7" ht="14.25">
      <c r="A20" s="72" t="s">
        <v>225</v>
      </c>
      <c r="B20" s="96"/>
      <c r="C20" s="99"/>
      <c r="D20" s="99">
        <f t="shared" si="0"/>
        <v>0</v>
      </c>
      <c r="E20" s="99"/>
      <c r="F20" s="99"/>
      <c r="G20" s="99">
        <f t="shared" si="3"/>
        <v>0</v>
      </c>
    </row>
    <row r="21" spans="1:7" ht="14.25">
      <c r="A21" s="72" t="s">
        <v>226</v>
      </c>
      <c r="B21" s="96"/>
      <c r="C21" s="99"/>
      <c r="D21" s="99">
        <f t="shared" si="0"/>
        <v>0</v>
      </c>
      <c r="E21" s="99"/>
      <c r="F21" s="99"/>
      <c r="G21" s="99">
        <f t="shared" si="3"/>
        <v>0</v>
      </c>
    </row>
    <row r="22" spans="1:7" ht="14.25">
      <c r="A22" s="72" t="s">
        <v>227</v>
      </c>
      <c r="B22" s="96"/>
      <c r="C22" s="99"/>
      <c r="D22" s="99">
        <f t="shared" si="0"/>
        <v>0</v>
      </c>
      <c r="E22" s="99"/>
      <c r="F22" s="99"/>
      <c r="G22" s="99">
        <f t="shared" si="3"/>
        <v>0</v>
      </c>
    </row>
    <row r="23" spans="1:7" ht="14.25">
      <c r="A23" s="72" t="s">
        <v>228</v>
      </c>
      <c r="B23" s="96"/>
      <c r="C23" s="99"/>
      <c r="D23" s="99">
        <f t="shared" si="0"/>
        <v>0</v>
      </c>
      <c r="E23" s="99"/>
      <c r="F23" s="99"/>
      <c r="G23" s="99">
        <f t="shared" si="3"/>
        <v>0</v>
      </c>
    </row>
    <row r="24" spans="1:7" ht="22.5">
      <c r="A24" s="76" t="s">
        <v>229</v>
      </c>
      <c r="B24" s="96"/>
      <c r="C24" s="99"/>
      <c r="D24" s="99">
        <f t="shared" si="0"/>
        <v>0</v>
      </c>
      <c r="E24" s="99"/>
      <c r="F24" s="99"/>
      <c r="G24" s="99">
        <f t="shared" si="3"/>
        <v>0</v>
      </c>
    </row>
    <row r="25" spans="1:7" ht="14.25">
      <c r="A25" s="71" t="s">
        <v>230</v>
      </c>
      <c r="B25" s="96">
        <f aca="true" t="shared" si="4" ref="B25:G25">SUM(B26:B30)</f>
        <v>0</v>
      </c>
      <c r="C25" s="99">
        <f t="shared" si="4"/>
        <v>0</v>
      </c>
      <c r="D25" s="99">
        <f t="shared" si="4"/>
        <v>0</v>
      </c>
      <c r="E25" s="99">
        <f t="shared" si="4"/>
        <v>0</v>
      </c>
      <c r="F25" s="99">
        <f t="shared" si="4"/>
        <v>0</v>
      </c>
      <c r="G25" s="99">
        <f t="shared" si="4"/>
        <v>0</v>
      </c>
    </row>
    <row r="26" spans="1:7" ht="15">
      <c r="A26" s="72" t="s">
        <v>231</v>
      </c>
      <c r="B26" s="95">
        <v>0</v>
      </c>
      <c r="C26" s="99"/>
      <c r="D26" s="99">
        <f t="shared" si="0"/>
        <v>0</v>
      </c>
      <c r="E26" s="99"/>
      <c r="F26" s="99"/>
      <c r="G26" s="99">
        <f aca="true" t="shared" si="5" ref="G26:G31">F26-B26</f>
        <v>0</v>
      </c>
    </row>
    <row r="27" spans="1:7" ht="14.25">
      <c r="A27" s="72" t="s">
        <v>232</v>
      </c>
      <c r="B27" s="96"/>
      <c r="C27" s="99"/>
      <c r="D27" s="99">
        <f t="shared" si="0"/>
        <v>0</v>
      </c>
      <c r="E27" s="99"/>
      <c r="F27" s="99"/>
      <c r="G27" s="99">
        <f t="shared" si="5"/>
        <v>0</v>
      </c>
    </row>
    <row r="28" spans="1:7" ht="14.25">
      <c r="A28" s="72" t="s">
        <v>233</v>
      </c>
      <c r="B28" s="96"/>
      <c r="C28" s="99"/>
      <c r="D28" s="99">
        <f t="shared" si="0"/>
        <v>0</v>
      </c>
      <c r="E28" s="99"/>
      <c r="F28" s="99"/>
      <c r="G28" s="99">
        <f t="shared" si="5"/>
        <v>0</v>
      </c>
    </row>
    <row r="29" spans="1:7" ht="14.25">
      <c r="A29" s="72" t="s">
        <v>234</v>
      </c>
      <c r="B29" s="96"/>
      <c r="C29" s="99"/>
      <c r="D29" s="99">
        <f t="shared" si="0"/>
        <v>0</v>
      </c>
      <c r="E29" s="99"/>
      <c r="F29" s="99"/>
      <c r="G29" s="99">
        <f t="shared" si="5"/>
        <v>0</v>
      </c>
    </row>
    <row r="30" spans="1:7" ht="14.25">
      <c r="A30" s="72" t="s">
        <v>235</v>
      </c>
      <c r="B30" s="96"/>
      <c r="C30" s="99"/>
      <c r="D30" s="99">
        <f t="shared" si="0"/>
        <v>0</v>
      </c>
      <c r="E30" s="99"/>
      <c r="F30" s="99"/>
      <c r="G30" s="99">
        <f t="shared" si="5"/>
        <v>0</v>
      </c>
    </row>
    <row r="31" spans="1:7" ht="15">
      <c r="A31" s="71" t="s">
        <v>236</v>
      </c>
      <c r="B31" s="95">
        <v>0</v>
      </c>
      <c r="C31" s="99">
        <v>0</v>
      </c>
      <c r="D31" s="99">
        <f t="shared" si="0"/>
        <v>0</v>
      </c>
      <c r="E31" s="99">
        <v>0</v>
      </c>
      <c r="F31" s="99">
        <v>0</v>
      </c>
      <c r="G31" s="99">
        <f t="shared" si="5"/>
        <v>0</v>
      </c>
    </row>
    <row r="32" spans="1:9" ht="14.25">
      <c r="A32" s="71" t="s">
        <v>237</v>
      </c>
      <c r="B32" s="96">
        <f>B33</f>
        <v>0</v>
      </c>
      <c r="C32" s="99">
        <f>SUM(C33)</f>
        <v>158056.64</v>
      </c>
      <c r="D32" s="99">
        <f>SUM(D33)</f>
        <v>158056.64</v>
      </c>
      <c r="E32" s="99">
        <f>SUM(E33)</f>
        <v>658556.64</v>
      </c>
      <c r="F32" s="99">
        <f>SUM(F33)</f>
        <v>658556.64</v>
      </c>
      <c r="G32" s="99">
        <f>SUM(G33)</f>
        <v>658556.64</v>
      </c>
      <c r="I32" s="98"/>
    </row>
    <row r="33" spans="1:10" ht="15">
      <c r="A33" s="72" t="s">
        <v>238</v>
      </c>
      <c r="B33" s="95">
        <v>0</v>
      </c>
      <c r="C33" s="99">
        <v>158056.64</v>
      </c>
      <c r="D33" s="99">
        <f t="shared" si="0"/>
        <v>158056.64</v>
      </c>
      <c r="E33" s="99">
        <v>658556.64</v>
      </c>
      <c r="F33" s="99">
        <v>658556.64</v>
      </c>
      <c r="G33" s="99">
        <f>F33-B33</f>
        <v>658556.64</v>
      </c>
      <c r="I33" s="98"/>
      <c r="J33" s="98"/>
    </row>
    <row r="34" spans="1:9" ht="14.25">
      <c r="A34" s="71" t="s">
        <v>239</v>
      </c>
      <c r="B34" s="96">
        <f>B35+B36</f>
        <v>0</v>
      </c>
      <c r="C34" s="99">
        <f>SUM(C35:C36)</f>
        <v>0</v>
      </c>
      <c r="D34" s="99">
        <f>SUM(D35:D36)</f>
        <v>0</v>
      </c>
      <c r="E34" s="99">
        <f>SUM(E35:E36)</f>
        <v>0</v>
      </c>
      <c r="F34" s="99">
        <f>SUM(F35:F36)</f>
        <v>0</v>
      </c>
      <c r="G34" s="99">
        <f>SUM(G35:G36)</f>
        <v>0</v>
      </c>
      <c r="I34" s="98"/>
    </row>
    <row r="35" spans="1:9" ht="14.25">
      <c r="A35" s="72" t="s">
        <v>240</v>
      </c>
      <c r="B35" s="6"/>
      <c r="C35" s="99"/>
      <c r="D35" s="99">
        <f t="shared" si="0"/>
        <v>0</v>
      </c>
      <c r="E35" s="99"/>
      <c r="F35" s="99"/>
      <c r="G35" s="99">
        <f>F35-B35</f>
        <v>0</v>
      </c>
      <c r="I35" s="98"/>
    </row>
    <row r="36" spans="1:7" ht="14.25">
      <c r="A36" s="72" t="s">
        <v>241</v>
      </c>
      <c r="B36" s="6"/>
      <c r="C36" s="99"/>
      <c r="D36" s="99">
        <f t="shared" si="0"/>
        <v>0</v>
      </c>
      <c r="E36" s="99"/>
      <c r="F36" s="99"/>
      <c r="G36" s="99">
        <f>F36-B36</f>
        <v>0</v>
      </c>
    </row>
    <row r="37" spans="1:7" ht="15">
      <c r="A37" s="70" t="s">
        <v>242</v>
      </c>
      <c r="B37" s="73">
        <f aca="true" t="shared" si="6" ref="B37:G37">SUM(B6:B13)+B25+B31+B32+B34</f>
        <v>539692413.81</v>
      </c>
      <c r="C37" s="101">
        <f t="shared" si="6"/>
        <v>1069002.1</v>
      </c>
      <c r="D37" s="101">
        <f t="shared" si="6"/>
        <v>540761415.91</v>
      </c>
      <c r="E37" s="101">
        <f t="shared" si="6"/>
        <v>421676282.55999994</v>
      </c>
      <c r="F37" s="101">
        <f t="shared" si="6"/>
        <v>419505545.78</v>
      </c>
      <c r="G37" s="101">
        <f t="shared" si="6"/>
        <v>-120186868.03</v>
      </c>
    </row>
    <row r="38" spans="1:7" ht="15">
      <c r="A38" s="70" t="s">
        <v>243</v>
      </c>
      <c r="B38" s="74"/>
      <c r="C38" s="102"/>
      <c r="D38" s="102"/>
      <c r="E38" s="102"/>
      <c r="F38" s="102"/>
      <c r="G38" s="103">
        <f>IF((F37-B37)&lt;0,0,(F37-B37))</f>
        <v>0</v>
      </c>
    </row>
    <row r="39" spans="1:7" ht="4.5" customHeight="1">
      <c r="A39" s="75"/>
      <c r="B39" s="6"/>
      <c r="C39" s="99"/>
      <c r="D39" s="99"/>
      <c r="E39" s="99"/>
      <c r="F39" s="99"/>
      <c r="G39" s="99"/>
    </row>
    <row r="40" spans="1:7" ht="14.25">
      <c r="A40" s="70" t="s">
        <v>244</v>
      </c>
      <c r="B40" s="6"/>
      <c r="C40" s="99"/>
      <c r="D40" s="99"/>
      <c r="E40" s="99"/>
      <c r="F40" s="99"/>
      <c r="G40" s="99"/>
    </row>
    <row r="41" spans="1:7" ht="14.25">
      <c r="A41" s="71" t="s">
        <v>245</v>
      </c>
      <c r="B41" s="96">
        <f aca="true" t="shared" si="7" ref="B41:G41">SUM(B42:B49)</f>
        <v>244876283.65</v>
      </c>
      <c r="C41" s="99">
        <f t="shared" si="7"/>
        <v>12434377.38</v>
      </c>
      <c r="D41" s="99">
        <f t="shared" si="7"/>
        <v>257310661.03</v>
      </c>
      <c r="E41" s="99">
        <f t="shared" si="7"/>
        <v>203997186</v>
      </c>
      <c r="F41" s="99">
        <f t="shared" si="7"/>
        <v>203997186</v>
      </c>
      <c r="G41" s="99">
        <f t="shared" si="7"/>
        <v>-40879097.650000006</v>
      </c>
    </row>
    <row r="42" spans="1:7" ht="14.25">
      <c r="A42" s="72" t="s">
        <v>246</v>
      </c>
      <c r="B42" s="96"/>
      <c r="C42" s="99"/>
      <c r="D42" s="99">
        <f aca="true" t="shared" si="8" ref="D42:D49">B42+C42</f>
        <v>0</v>
      </c>
      <c r="E42" s="99"/>
      <c r="F42" s="99"/>
      <c r="G42" s="99">
        <f aca="true" t="shared" si="9" ref="G42:G49">F42-B42</f>
        <v>0</v>
      </c>
    </row>
    <row r="43" spans="1:7" ht="14.25">
      <c r="A43" s="72" t="s">
        <v>247</v>
      </c>
      <c r="B43" s="96"/>
      <c r="C43" s="99"/>
      <c r="D43" s="99">
        <f t="shared" si="8"/>
        <v>0</v>
      </c>
      <c r="E43" s="99"/>
      <c r="F43" s="99"/>
      <c r="G43" s="99">
        <f t="shared" si="9"/>
        <v>0</v>
      </c>
    </row>
    <row r="44" spans="1:7" ht="15">
      <c r="A44" s="72" t="s">
        <v>248</v>
      </c>
      <c r="B44" s="95">
        <v>72376161.03</v>
      </c>
      <c r="C44" s="99">
        <v>0</v>
      </c>
      <c r="D44" s="99">
        <f t="shared" si="8"/>
        <v>72376161.03</v>
      </c>
      <c r="E44" s="100">
        <v>65296314</v>
      </c>
      <c r="F44" s="100">
        <v>65296314</v>
      </c>
      <c r="G44" s="99">
        <f t="shared" si="9"/>
        <v>-7079847.030000001</v>
      </c>
    </row>
    <row r="45" spans="1:7" ht="33.75">
      <c r="A45" s="76" t="s">
        <v>249</v>
      </c>
      <c r="B45" s="95">
        <v>172500122.62</v>
      </c>
      <c r="C45" s="99">
        <v>12434377.38</v>
      </c>
      <c r="D45" s="99">
        <f t="shared" si="8"/>
        <v>184934500</v>
      </c>
      <c r="E45" s="100">
        <v>138700872</v>
      </c>
      <c r="F45" s="100">
        <v>138700872</v>
      </c>
      <c r="G45" s="99">
        <f t="shared" si="9"/>
        <v>-33799250.620000005</v>
      </c>
    </row>
    <row r="46" spans="1:7" ht="14.25">
      <c r="A46" s="72" t="s">
        <v>250</v>
      </c>
      <c r="B46" s="96"/>
      <c r="C46" s="99"/>
      <c r="D46" s="99">
        <f t="shared" si="8"/>
        <v>0</v>
      </c>
      <c r="E46" s="99"/>
      <c r="F46" s="99"/>
      <c r="G46" s="99">
        <f t="shared" si="9"/>
        <v>0</v>
      </c>
    </row>
    <row r="47" spans="1:7" ht="14.25">
      <c r="A47" s="72" t="s">
        <v>251</v>
      </c>
      <c r="B47" s="96"/>
      <c r="C47" s="99"/>
      <c r="D47" s="99">
        <f t="shared" si="8"/>
        <v>0</v>
      </c>
      <c r="E47" s="99"/>
      <c r="F47" s="99"/>
      <c r="G47" s="99">
        <f t="shared" si="9"/>
        <v>0</v>
      </c>
    </row>
    <row r="48" spans="1:7" ht="14.25">
      <c r="A48" s="72" t="s">
        <v>252</v>
      </c>
      <c r="B48" s="96"/>
      <c r="C48" s="99"/>
      <c r="D48" s="99">
        <f t="shared" si="8"/>
        <v>0</v>
      </c>
      <c r="E48" s="99"/>
      <c r="F48" s="99"/>
      <c r="G48" s="99">
        <f t="shared" si="9"/>
        <v>0</v>
      </c>
    </row>
    <row r="49" spans="1:7" ht="14.25">
      <c r="A49" s="72" t="s">
        <v>253</v>
      </c>
      <c r="B49" s="96"/>
      <c r="C49" s="99"/>
      <c r="D49" s="99">
        <f t="shared" si="8"/>
        <v>0</v>
      </c>
      <c r="E49" s="99"/>
      <c r="F49" s="99"/>
      <c r="G49" s="99">
        <f t="shared" si="9"/>
        <v>0</v>
      </c>
    </row>
    <row r="50" spans="1:7" ht="14.25">
      <c r="A50" s="71" t="s">
        <v>254</v>
      </c>
      <c r="B50" s="96">
        <f aca="true" t="shared" si="10" ref="B50:G50">SUM(B51:B54)</f>
        <v>0</v>
      </c>
      <c r="C50" s="99">
        <f t="shared" si="10"/>
        <v>26073310.77</v>
      </c>
      <c r="D50" s="99">
        <f t="shared" si="10"/>
        <v>26073310.77</v>
      </c>
      <c r="E50" s="99">
        <f t="shared" si="10"/>
        <v>47709367.13</v>
      </c>
      <c r="F50" s="99">
        <f t="shared" si="10"/>
        <v>48118017.55</v>
      </c>
      <c r="G50" s="99">
        <f t="shared" si="10"/>
        <v>48118017.55</v>
      </c>
    </row>
    <row r="51" spans="1:7" ht="14.25">
      <c r="A51" s="72" t="s">
        <v>255</v>
      </c>
      <c r="B51" s="96"/>
      <c r="C51" s="99"/>
      <c r="D51" s="99">
        <f>B51+C51</f>
        <v>0</v>
      </c>
      <c r="E51" s="99"/>
      <c r="F51" s="99"/>
      <c r="G51" s="99">
        <f>F51-B51</f>
        <v>0</v>
      </c>
    </row>
    <row r="52" spans="1:7" ht="14.25">
      <c r="A52" s="72" t="s">
        <v>256</v>
      </c>
      <c r="B52" s="96"/>
      <c r="C52" s="99"/>
      <c r="D52" s="99">
        <f>B52+C52</f>
        <v>0</v>
      </c>
      <c r="E52" s="99"/>
      <c r="F52" s="99"/>
      <c r="G52" s="99">
        <f>F52-B52</f>
        <v>0</v>
      </c>
    </row>
    <row r="53" spans="1:7" ht="14.25">
      <c r="A53" s="72" t="s">
        <v>257</v>
      </c>
      <c r="B53" s="96"/>
      <c r="C53" s="99"/>
      <c r="D53" s="99">
        <f>B53+C53</f>
        <v>0</v>
      </c>
      <c r="E53" s="99"/>
      <c r="F53" s="99"/>
      <c r="G53" s="99">
        <f>F53-B53</f>
        <v>0</v>
      </c>
    </row>
    <row r="54" spans="1:7" ht="15">
      <c r="A54" s="72" t="s">
        <v>258</v>
      </c>
      <c r="B54" s="95">
        <v>0</v>
      </c>
      <c r="C54" s="99">
        <v>26073310.77</v>
      </c>
      <c r="D54" s="99">
        <f>B54+C54</f>
        <v>26073310.77</v>
      </c>
      <c r="E54" s="99">
        <v>47709367.13</v>
      </c>
      <c r="F54" s="99">
        <v>48118017.55</v>
      </c>
      <c r="G54" s="99">
        <f>F54-B54</f>
        <v>48118017.55</v>
      </c>
    </row>
    <row r="55" spans="1:7" ht="14.25">
      <c r="A55" s="71" t="s">
        <v>259</v>
      </c>
      <c r="B55" s="96">
        <f>B56+B57</f>
        <v>0</v>
      </c>
      <c r="C55" s="99">
        <f>SUM(C56:C57)</f>
        <v>0</v>
      </c>
      <c r="D55" s="99">
        <f>SUM(D56:D57)</f>
        <v>0</v>
      </c>
      <c r="E55" s="99">
        <f>SUM(E56:E57)</f>
        <v>0</v>
      </c>
      <c r="F55" s="99">
        <f>SUM(F56:F57)</f>
        <v>0</v>
      </c>
      <c r="G55" s="99">
        <f>SUM(G56:G57)</f>
        <v>0</v>
      </c>
    </row>
    <row r="56" spans="1:7" ht="14.25">
      <c r="A56" s="72" t="s">
        <v>260</v>
      </c>
      <c r="B56" s="96"/>
      <c r="C56" s="99"/>
      <c r="D56" s="99">
        <f>B56+C56</f>
        <v>0</v>
      </c>
      <c r="E56" s="99"/>
      <c r="F56" s="99"/>
      <c r="G56" s="99">
        <f>F56-B56</f>
        <v>0</v>
      </c>
    </row>
    <row r="57" spans="1:7" ht="14.25">
      <c r="A57" s="72" t="s">
        <v>261</v>
      </c>
      <c r="B57" s="96"/>
      <c r="C57" s="99"/>
      <c r="D57" s="99">
        <f>B57+C57</f>
        <v>0</v>
      </c>
      <c r="E57" s="99"/>
      <c r="F57" s="99"/>
      <c r="G57" s="99">
        <f>F57-B57</f>
        <v>0</v>
      </c>
    </row>
    <row r="58" spans="1:7" ht="14.25">
      <c r="A58" s="71" t="s">
        <v>262</v>
      </c>
      <c r="B58" s="96"/>
      <c r="C58" s="99"/>
      <c r="D58" s="99">
        <f>B58+C58</f>
        <v>0</v>
      </c>
      <c r="E58" s="99"/>
      <c r="F58" s="99"/>
      <c r="G58" s="99">
        <f>F58-B58</f>
        <v>0</v>
      </c>
    </row>
    <row r="59" spans="1:7" ht="14.25">
      <c r="A59" s="71" t="s">
        <v>263</v>
      </c>
      <c r="B59" s="96"/>
      <c r="C59" s="99"/>
      <c r="D59" s="99">
        <f>B59+C59</f>
        <v>0</v>
      </c>
      <c r="E59" s="99"/>
      <c r="F59" s="99"/>
      <c r="G59" s="99">
        <f>F59-B59</f>
        <v>0</v>
      </c>
    </row>
    <row r="60" spans="1:7" ht="15">
      <c r="A60" s="70" t="s">
        <v>264</v>
      </c>
      <c r="B60" s="73">
        <f aca="true" t="shared" si="11" ref="B60:G60">B41+B50+B55+B58+B59</f>
        <v>244876283.65</v>
      </c>
      <c r="C60" s="101">
        <f t="shared" si="11"/>
        <v>38507688.15</v>
      </c>
      <c r="D60" s="101">
        <f t="shared" si="11"/>
        <v>283383971.8</v>
      </c>
      <c r="E60" s="101">
        <f t="shared" si="11"/>
        <v>251706553.13</v>
      </c>
      <c r="F60" s="101">
        <f t="shared" si="11"/>
        <v>252115203.55</v>
      </c>
      <c r="G60" s="101">
        <f t="shared" si="11"/>
        <v>7238919.899999991</v>
      </c>
    </row>
    <row r="61" spans="1:7" ht="4.5" customHeight="1">
      <c r="A61" s="75"/>
      <c r="B61" s="6"/>
      <c r="C61" s="99"/>
      <c r="D61" s="99"/>
      <c r="E61" s="99"/>
      <c r="F61" s="99"/>
      <c r="G61" s="99"/>
    </row>
    <row r="62" spans="1:7" ht="15">
      <c r="A62" s="70" t="s">
        <v>265</v>
      </c>
      <c r="B62" s="73">
        <f aca="true" t="shared" si="12" ref="B62:G62">SUM(B63)</f>
        <v>0</v>
      </c>
      <c r="C62" s="101">
        <f t="shared" si="12"/>
        <v>0</v>
      </c>
      <c r="D62" s="101">
        <f t="shared" si="12"/>
        <v>0</v>
      </c>
      <c r="E62" s="101">
        <f t="shared" si="12"/>
        <v>0</v>
      </c>
      <c r="F62" s="101">
        <f t="shared" si="12"/>
        <v>0</v>
      </c>
      <c r="G62" s="101">
        <f t="shared" si="12"/>
        <v>0</v>
      </c>
    </row>
    <row r="63" spans="1:7" ht="14.25">
      <c r="A63" s="71" t="s">
        <v>266</v>
      </c>
      <c r="B63" s="6">
        <v>0</v>
      </c>
      <c r="C63" s="99">
        <v>0</v>
      </c>
      <c r="D63" s="99">
        <f>B63+C63</f>
        <v>0</v>
      </c>
      <c r="E63" s="99">
        <v>0</v>
      </c>
      <c r="F63" s="99">
        <v>0</v>
      </c>
      <c r="G63" s="99">
        <f>F63-B63</f>
        <v>0</v>
      </c>
    </row>
    <row r="64" spans="1:7" ht="4.5" customHeight="1">
      <c r="A64" s="75"/>
      <c r="B64" s="6"/>
      <c r="C64" s="99"/>
      <c r="D64" s="99"/>
      <c r="E64" s="99"/>
      <c r="F64" s="99"/>
      <c r="G64" s="99"/>
    </row>
    <row r="65" spans="1:7" ht="15">
      <c r="A65" s="70" t="s">
        <v>267</v>
      </c>
      <c r="B65" s="73">
        <f aca="true" t="shared" si="13" ref="B65:G65">B37+B60+B62</f>
        <v>784568697.4599999</v>
      </c>
      <c r="C65" s="101">
        <f t="shared" si="13"/>
        <v>39576690.25</v>
      </c>
      <c r="D65" s="101">
        <f t="shared" si="13"/>
        <v>824145387.71</v>
      </c>
      <c r="E65" s="101">
        <f t="shared" si="13"/>
        <v>673382835.6899999</v>
      </c>
      <c r="F65" s="101">
        <f t="shared" si="13"/>
        <v>671620749.3299999</v>
      </c>
      <c r="G65" s="101">
        <f t="shared" si="13"/>
        <v>-112947948.13000001</v>
      </c>
    </row>
    <row r="66" spans="1:7" ht="4.5" customHeight="1">
      <c r="A66" s="75"/>
      <c r="B66" s="6"/>
      <c r="C66" s="99"/>
      <c r="D66" s="99"/>
      <c r="E66" s="99"/>
      <c r="F66" s="99"/>
      <c r="G66" s="99"/>
    </row>
    <row r="67" spans="1:7" ht="11.25">
      <c r="A67" s="70" t="s">
        <v>268</v>
      </c>
      <c r="B67" s="6"/>
      <c r="C67" s="6"/>
      <c r="D67" s="6"/>
      <c r="E67" s="6"/>
      <c r="F67" s="6"/>
      <c r="G67" s="6"/>
    </row>
    <row r="68" spans="1:7" ht="22.5">
      <c r="A68" s="88" t="s">
        <v>269</v>
      </c>
      <c r="B68" s="6">
        <v>0</v>
      </c>
      <c r="C68" s="6">
        <v>0</v>
      </c>
      <c r="D68" s="6">
        <f>B68+C68</f>
        <v>0</v>
      </c>
      <c r="E68" s="6">
        <v>0</v>
      </c>
      <c r="F68" s="6">
        <v>0</v>
      </c>
      <c r="G68" s="6">
        <f>F68-B68</f>
        <v>0</v>
      </c>
    </row>
    <row r="69" spans="1:7" ht="22.5">
      <c r="A69" s="88" t="s">
        <v>270</v>
      </c>
      <c r="B69" s="6">
        <v>0</v>
      </c>
      <c r="C69" s="6">
        <v>0</v>
      </c>
      <c r="D69" s="6">
        <f>B69+C69</f>
        <v>0</v>
      </c>
      <c r="E69" s="6">
        <v>0</v>
      </c>
      <c r="F69" s="6">
        <v>0</v>
      </c>
      <c r="G69" s="6">
        <f>F69-B69</f>
        <v>0</v>
      </c>
    </row>
    <row r="70" spans="1:7" ht="11.25">
      <c r="A70" s="77" t="s">
        <v>271</v>
      </c>
      <c r="B70" s="4">
        <f aca="true" t="shared" si="14" ref="B70:G70">B68+B69</f>
        <v>0</v>
      </c>
      <c r="C70" s="4">
        <f t="shared" si="14"/>
        <v>0</v>
      </c>
      <c r="D70" s="4">
        <f t="shared" si="14"/>
        <v>0</v>
      </c>
      <c r="E70" s="4">
        <f t="shared" si="14"/>
        <v>0</v>
      </c>
      <c r="F70" s="4">
        <f t="shared" si="14"/>
        <v>0</v>
      </c>
      <c r="G70" s="4">
        <f t="shared" si="14"/>
        <v>0</v>
      </c>
    </row>
    <row r="71" spans="1:7" ht="4.5" customHeight="1">
      <c r="A71" s="78"/>
      <c r="B71" s="11"/>
      <c r="C71" s="11"/>
      <c r="D71" s="11"/>
      <c r="E71" s="11"/>
      <c r="F71" s="11"/>
      <c r="G71" s="11"/>
    </row>
    <row r="73" spans="5:6" ht="12.75">
      <c r="E73" s="79"/>
      <c r="F73" s="80"/>
    </row>
  </sheetData>
  <sheetProtection/>
  <mergeCells count="2">
    <mergeCell ref="A1:G1"/>
    <mergeCell ref="B2:F2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uaip1</cp:lastModifiedBy>
  <cp:lastPrinted>2020-02-10T16:07:38Z</cp:lastPrinted>
  <dcterms:created xsi:type="dcterms:W3CDTF">2017-01-11T17:17:46Z</dcterms:created>
  <dcterms:modified xsi:type="dcterms:W3CDTF">2020-02-10T16:32:40Z</dcterms:modified>
  <cp:category/>
  <cp:version/>
  <cp:contentType/>
  <cp:contentStatus/>
</cp:coreProperties>
</file>